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91" yWindow="150" windowWidth="15480" windowHeight="6630" tabRatio="601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<sst xmlns="http://schemas.openxmlformats.org/spreadsheetml/2006/main" count="266" uniqueCount="157">
  <si>
    <t>STATE BANK OF INDIA</t>
  </si>
  <si>
    <t>Particulars</t>
  </si>
  <si>
    <t>(a)</t>
  </si>
  <si>
    <t>Interest/discount on advances/bills</t>
  </si>
  <si>
    <t>(b)</t>
  </si>
  <si>
    <t>Income on Investments</t>
  </si>
  <si>
    <t>(c)</t>
  </si>
  <si>
    <t>(d)</t>
  </si>
  <si>
    <t>Others</t>
  </si>
  <si>
    <t>Other Income</t>
  </si>
  <si>
    <t>Interest Expended</t>
  </si>
  <si>
    <t>Other Operating Expenses</t>
  </si>
  <si>
    <t>(excluding Provisions and Contingencies)</t>
  </si>
  <si>
    <t>Paid-up equity Share Capital</t>
  </si>
  <si>
    <t>Analytical Ratios</t>
  </si>
  <si>
    <t>(i )</t>
  </si>
  <si>
    <t>(ii)</t>
  </si>
  <si>
    <t>Capital Adequacy Ratio</t>
  </si>
  <si>
    <t>(iii)</t>
  </si>
  <si>
    <t>Quarter ended</t>
  </si>
  <si>
    <t>Interest on balances with Reserve Bank of India  and other interbank funds</t>
  </si>
  <si>
    <t>Year ended</t>
  </si>
  <si>
    <t>Consolidated</t>
  </si>
  <si>
    <t>Year Ended</t>
  </si>
  <si>
    <t>Assets</t>
  </si>
  <si>
    <t>(iv)</t>
  </si>
  <si>
    <t>(a)  Amount of gross non-performing assets</t>
  </si>
  <si>
    <t>(b)  Amount of net non-performing assets</t>
  </si>
  <si>
    <t>(c)  % of gross NPAs</t>
  </si>
  <si>
    <t>(d)  % of net NPAs</t>
  </si>
  <si>
    <t>(v)</t>
  </si>
  <si>
    <t>TOTAL INCOME  (1+2)</t>
  </si>
  <si>
    <t xml:space="preserve">(i) </t>
  </si>
  <si>
    <t>TOTAL EXPENDITURE  (4) + (5)</t>
  </si>
  <si>
    <t xml:space="preserve">OPERATING PROFIT  (3 - 6) </t>
  </si>
  <si>
    <t>Exceptional Items</t>
  </si>
  <si>
    <t>PROFIT FROM ORDINARY ACTIVITIES BEFORE TAX  (7-8-9)</t>
  </si>
  <si>
    <t>NET PROFIT FROM ORDINARY ACTIVITIES AFTER TAX  (10-11)</t>
  </si>
  <si>
    <t>Earnings Per Share (EPS) (in Rs.)</t>
  </si>
  <si>
    <t xml:space="preserve">Public Shareholding </t>
  </si>
  <si>
    <t xml:space="preserve"> .. .. ..  No. of shares </t>
  </si>
  <si>
    <t>Percentage of shares held by Government of India</t>
  </si>
  <si>
    <t>NPA Ratios</t>
  </si>
  <si>
    <t>Employee cost</t>
  </si>
  <si>
    <t>(before Provisions and Contingencies)</t>
  </si>
  <si>
    <t>Reserves excluding Revaluation Reserves</t>
  </si>
  <si>
    <t xml:space="preserve"> .. .. ..  Percentage of Shareholding</t>
  </si>
  <si>
    <t xml:space="preserve">(a) </t>
  </si>
  <si>
    <t>Pledged/Encumbered</t>
  </si>
  <si>
    <t>Percentage of Shares (as a percentage of the total share capital of the company)</t>
  </si>
  <si>
    <t>Non-encumbered</t>
  </si>
  <si>
    <t>Number of Shares</t>
  </si>
  <si>
    <t>Segment Revenue (income)</t>
  </si>
  <si>
    <t>a</t>
  </si>
  <si>
    <t>b</t>
  </si>
  <si>
    <t>c</t>
  </si>
  <si>
    <t>Total</t>
  </si>
  <si>
    <t>Segment Results (Profit before tax)</t>
  </si>
  <si>
    <t xml:space="preserve">Add / (Less) : Unallocated  </t>
  </si>
  <si>
    <t>Less : Extraordinary Profit / Loss</t>
  </si>
  <si>
    <t>Share of Minority</t>
  </si>
  <si>
    <t>Basel II</t>
  </si>
  <si>
    <t>NIL</t>
  </si>
  <si>
    <t>(Rs.in crores)</t>
  </si>
  <si>
    <t>Capital and Liabilities</t>
  </si>
  <si>
    <t>Capital</t>
  </si>
  <si>
    <t>Reserves &amp; Surplus</t>
  </si>
  <si>
    <t>Deposits</t>
  </si>
  <si>
    <t>Total Capital and Liabilities</t>
  </si>
  <si>
    <t>Balances with Banks and money at call and short notice</t>
  </si>
  <si>
    <t>Investments</t>
  </si>
  <si>
    <t>Advances</t>
  </si>
  <si>
    <t>Fixed Assets</t>
  </si>
  <si>
    <t>Other Assets</t>
  </si>
  <si>
    <t>Total Assets</t>
  </si>
  <si>
    <t>Standalone</t>
  </si>
  <si>
    <t xml:space="preserve">   --- of which provisions for Non-Performing Assets</t>
  </si>
  <si>
    <t>Promoters and Promoter Group Shareholding</t>
  </si>
  <si>
    <t>Percentage of Shares (as a percentage of the total shareholding of promoter and promoter group)</t>
  </si>
  <si>
    <t>Other liabilities and provisions</t>
  </si>
  <si>
    <t>Unaudited</t>
  </si>
  <si>
    <t>Audited</t>
  </si>
  <si>
    <t xml:space="preserve">Minority Interest </t>
  </si>
  <si>
    <t>Cash and Balances with RBI</t>
  </si>
  <si>
    <t>d</t>
  </si>
  <si>
    <t>Unallocated</t>
  </si>
  <si>
    <t>Page 2 of 2</t>
  </si>
  <si>
    <t>Treasury Operations</t>
  </si>
  <si>
    <t>Corporate / Wholesale Banking Operations</t>
  </si>
  <si>
    <t>Retail Banking Operations</t>
  </si>
  <si>
    <t>Insurance Business</t>
  </si>
  <si>
    <t>e</t>
  </si>
  <si>
    <t>Other Banking Operations</t>
  </si>
  <si>
    <t>f</t>
  </si>
  <si>
    <t>-</t>
  </si>
  <si>
    <t>Corporate Centre, Mumbai - 400 021</t>
  </si>
  <si>
    <t>Page 1 of 2</t>
  </si>
  <si>
    <t>31.03.2013</t>
  </si>
  <si>
    <t>Share in profit of Associates</t>
  </si>
  <si>
    <t>NET PROFIT AFTER MINORITY INTEREST (14+15-16)</t>
  </si>
  <si>
    <t>Add: Share in profit of Associates</t>
  </si>
  <si>
    <t>Less: Minority Interest</t>
  </si>
  <si>
    <t>*</t>
  </si>
  <si>
    <t xml:space="preserve">Segments Net Results are arrived after taking the effects of Transfer Pricing </t>
  </si>
  <si>
    <t xml:space="preserve">Total </t>
  </si>
  <si>
    <t>Place:   Mumbai</t>
  </si>
  <si>
    <t>Basel III</t>
  </si>
  <si>
    <t>Interest Earned  (a)+(b)+(c)+(d)</t>
  </si>
  <si>
    <t xml:space="preserve">Return on Assets (net assets basis - Annualised)
</t>
  </si>
  <si>
    <t>Net Profit*</t>
  </si>
  <si>
    <t>Tax Expenses</t>
  </si>
  <si>
    <t>Extraordinary items (net of tax expenses)</t>
  </si>
  <si>
    <t xml:space="preserve">(As per the Balance Sheet of previous accounting year) </t>
  </si>
  <si>
    <r>
      <t xml:space="preserve">Operating Expenses   </t>
    </r>
    <r>
      <rPr>
        <sz val="14"/>
        <rFont val="Microsoft Sans Serif"/>
        <family val="2"/>
      </rPr>
      <t>(i) + (ii)</t>
    </r>
  </si>
  <si>
    <t>and were subjected to "Limited Review" by the Statutory Central Auditors of the bank.</t>
  </si>
  <si>
    <t>Half-Year ended</t>
  </si>
  <si>
    <t xml:space="preserve">Arundhati Bhattacharya </t>
  </si>
  <si>
    <t xml:space="preserve"> CHAIRMAN</t>
  </si>
  <si>
    <r>
      <t>PROVISIONS</t>
    </r>
    <r>
      <rPr>
        <b/>
        <sz val="8"/>
        <rFont val="Microsoft Sans Serif"/>
        <family val="2"/>
      </rPr>
      <t xml:space="preserve"> </t>
    </r>
    <r>
      <rPr>
        <b/>
        <sz val="9"/>
        <rFont val="Microsoft Sans Serif"/>
        <family val="2"/>
      </rPr>
      <t>(other than tax) and Contingenecies (net-of write-backs)</t>
    </r>
  </si>
  <si>
    <t>(Rs. in crore)</t>
  </si>
  <si>
    <t xml:space="preserve">   </t>
  </si>
  <si>
    <t>30.09.2014</t>
  </si>
  <si>
    <t>As at 30.09.2014  Unaudited</t>
  </si>
  <si>
    <t>Summarised  Statement of Assets &amp; Liablities</t>
  </si>
  <si>
    <t xml:space="preserve"> </t>
  </si>
  <si>
    <t>(a) Basic and diluted EPS before Extraordinary items (net of tax expenses) (not annualised for quarter/half-year)</t>
  </si>
  <si>
    <t>(b)  Basic and diluted EPS after Extraordinary items (net of tax expenses) (not annualised for quarter/half-year)</t>
  </si>
  <si>
    <t>Net Profit before share of profit in Associates/ Minority Interest</t>
  </si>
  <si>
    <t>Un-audited Segment-wise Revenue, Results and Capital Employed</t>
  </si>
  <si>
    <t>Sr. No</t>
  </si>
  <si>
    <t>Less : Tax Expenses</t>
  </si>
  <si>
    <t xml:space="preserve">Profit from Ordinary Activities Before Tax </t>
  </si>
  <si>
    <t xml:space="preserve"> UNAUDITED FINANCIAL RESULTS  FOR THE QUARTER / HALF-YEAR ENDED 30TH SEPTEMBER 2015</t>
  </si>
  <si>
    <t>30.09.2015</t>
  </si>
  <si>
    <t>30.06.2015</t>
  </si>
  <si>
    <t>31.03.2015</t>
  </si>
  <si>
    <t>As at 30.09.2014   Unaudited</t>
  </si>
  <si>
    <t xml:space="preserve">As at    31.03.2015      Audited   </t>
  </si>
  <si>
    <t>As at 30.09.2015  Unaudited</t>
  </si>
  <si>
    <t>As at 31.03.2015  Audited</t>
  </si>
  <si>
    <t>Borrowings (including pref shares &amp; subordinate shares)</t>
  </si>
  <si>
    <t>(Face Value of Re.1 per share)</t>
  </si>
  <si>
    <t>NET PROFIT FOR THE PERIOD  (12-13)</t>
  </si>
  <si>
    <t>Date:    06.11.2015</t>
  </si>
  <si>
    <t>The above results have been approved by the Central Board of  the Bank at the meeting held on 6th November, 2015</t>
  </si>
  <si>
    <t xml:space="preserve">                                                P K Gupta</t>
  </si>
  <si>
    <t>Rajnish Kumar</t>
  </si>
  <si>
    <t xml:space="preserve">    V G Kannan</t>
  </si>
  <si>
    <t xml:space="preserve">     B Sriram</t>
  </si>
  <si>
    <t xml:space="preserve">     MD (A&amp;S)</t>
  </si>
  <si>
    <t xml:space="preserve">                                                MD (C&amp;R)                                                  </t>
  </si>
  <si>
    <r>
      <rPr>
        <b/>
        <sz val="14"/>
        <rFont val="Microsoft Sans Serif"/>
        <family val="2"/>
      </rPr>
      <t>Capital Employed</t>
    </r>
    <r>
      <rPr>
        <b/>
        <sz val="12"/>
        <rFont val="Microsoft Sans Serif"/>
        <family val="2"/>
      </rPr>
      <t xml:space="preserve"> </t>
    </r>
    <r>
      <rPr>
        <b/>
        <sz val="11"/>
        <rFont val="Microsoft Sans Serif"/>
        <family val="2"/>
      </rPr>
      <t>(Segment Assets - Segment Liabilities)</t>
    </r>
  </si>
  <si>
    <t xml:space="preserve">     MD(NBG)</t>
  </si>
  <si>
    <t xml:space="preserve">      MD (CBG)</t>
  </si>
  <si>
    <t xml:space="preserve">              (Rs.in crores)</t>
  </si>
  <si>
    <t>As at   30.09.2015 Unaudited</t>
  </si>
  <si>
    <t>The face value of shares of the Bank was split from Rs 10 per share to Re 1 per share w.e.f. 22.11.2014. All the shares and per share information reflect the effect of the split for each period presented.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</si>
</sst>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&quot;\ \`\ &quot;&quot;#,##0_);\(&quot;&quot;\ \`\ &quot;&quot;#,##0\)"/>
    <numFmt numFmtId="173" formatCode="&quot;&quot;\ \`\ &quot;&quot;#,##0_);[Red]\(&quot;&quot;\ \`\ &quot;&quot;#,##0\)"/>
    <numFmt numFmtId="174" formatCode="&quot;&quot;\ \`\ &quot;&quot;#,##0.00_);\(&quot;&quot;\ \`\ &quot;&quot;#,##0.00\)"/>
    <numFmt numFmtId="175" formatCode="&quot;&quot;\ \`\ &quot;&quot;#,##0.00_);[Red]\(&quot;&quot;\ \`\ &quot;&quot;#,##0.00\)"/>
    <numFmt numFmtId="176" formatCode="_(&quot;&quot;\ \`\ &quot;&quot;* #,##0_);_(&quot;&quot;\ \`\ &quot;&quot;* \(#,##0\);_(&quot;&quot;\ \`\ &quot;&quot;* &quot;-&quot;_);_(@_)"/>
    <numFmt numFmtId="177" formatCode="_(&quot;&quot;\ \`\ &quot;&quot;* #,##0.00_);_(&quot;&quot;\ \`\ &quot;&quot;* \(#,##0.00\);_(&quot;&quot;\ \`\ &quot;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0.00\ \ "/>
    <numFmt numFmtId="188" formatCode="0.00\ \ \ \ \ \ \ "/>
    <numFmt numFmtId="189" formatCode="0.0000"/>
    <numFmt numFmtId="190" formatCode="0.0"/>
    <numFmt numFmtId="191" formatCode="0.0%"/>
    <numFmt numFmtId="192" formatCode="0.000%"/>
    <numFmt numFmtId="193" formatCode="0.000000"/>
    <numFmt numFmtId="194" formatCode="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-409]h:mm:ss\ AM/PM"/>
    <numFmt numFmtId="199" formatCode="0.000000000"/>
    <numFmt numFmtId="200" formatCode="0.00000000000"/>
    <numFmt numFmtId="201" formatCode="[$€-2]\ #,##0.00_);[Red]\([$€-2]\ #,##0.00\)"/>
    <numFmt numFmtId="202" formatCode="[$-4009]dd\ mmmm\ yyyy"/>
    <numFmt numFmtId="203" formatCode="0.0000000000"/>
    <numFmt numFmtId="204" formatCode="0.00000000"/>
    <numFmt numFmtId="205" formatCode="0.0000000"/>
    <numFmt numFmtId="206" formatCode="0.00;[Red]0.00"/>
    <numFmt numFmtId="207" formatCode="0;\ \(0\)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Microsoft Sans Serif"/>
      <family val="2"/>
    </font>
    <font>
      <b/>
      <sz val="18"/>
      <name val="Microsoft Sans Serif"/>
      <family val="2"/>
    </font>
    <font>
      <b/>
      <sz val="12"/>
      <name val="Microsoft Sans Serif"/>
      <family val="2"/>
    </font>
    <font>
      <b/>
      <sz val="10"/>
      <name val="Microsoft Sans Serif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1"/>
      <name val="Microsoft Sans Serif"/>
      <family val="2"/>
    </font>
    <font>
      <sz val="16"/>
      <name val="MS Sans Serif"/>
      <family val="2"/>
    </font>
    <font>
      <sz val="14"/>
      <name val="Microsoft Sans Serif"/>
      <family val="2"/>
    </font>
    <font>
      <b/>
      <sz val="11"/>
      <name val="Microsoft Sans Serif"/>
      <family val="2"/>
    </font>
    <font>
      <sz val="12"/>
      <name val="Century Gothic"/>
      <family val="2"/>
    </font>
    <font>
      <sz val="12"/>
      <name val="Microsoft Sans Serif"/>
      <family val="2"/>
    </font>
    <font>
      <sz val="10"/>
      <name val="Century Gothic"/>
      <family val="2"/>
    </font>
    <font>
      <b/>
      <sz val="14"/>
      <name val="Microsoft Sans Serif"/>
      <family val="2"/>
    </font>
    <font>
      <sz val="14"/>
      <color indexed="13"/>
      <name val="Microsoft Sans Serif"/>
      <family val="2"/>
    </font>
    <font>
      <b/>
      <sz val="8.5"/>
      <name val="Microsoft Sans Serif"/>
      <family val="2"/>
    </font>
    <font>
      <b/>
      <sz val="13"/>
      <name val="Microsoft Sans Serif"/>
      <family val="2"/>
    </font>
    <font>
      <b/>
      <sz val="8"/>
      <name val="Microsoft Sans Serif"/>
      <family val="2"/>
    </font>
    <font>
      <b/>
      <sz val="14"/>
      <name val="Calibri"/>
      <family val="2"/>
    </font>
    <font>
      <sz val="14"/>
      <name val="MS Sans Serif"/>
      <family val="2"/>
    </font>
    <font>
      <b/>
      <sz val="16"/>
      <name val="MS Sans Serif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medium"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0" fillId="0" borderId="1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5" fillId="0" borderId="12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center" indent="2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14" fillId="0" borderId="13" xfId="0" applyNumberFormat="1" applyFont="1" applyFill="1" applyBorder="1" applyAlignment="1">
      <alignment vertical="center"/>
    </xf>
    <xf numFmtId="2" fontId="14" fillId="0" borderId="14" xfId="0" applyNumberFormat="1" applyFont="1" applyFill="1" applyBorder="1" applyAlignment="1">
      <alignment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vertical="center"/>
    </xf>
    <xf numFmtId="2" fontId="22" fillId="0" borderId="16" xfId="0" applyNumberFormat="1" applyFont="1" applyFill="1" applyBorder="1" applyAlignment="1">
      <alignment vertical="center"/>
    </xf>
    <xf numFmtId="2" fontId="14" fillId="0" borderId="17" xfId="0" applyNumberFormat="1" applyFont="1" applyFill="1" applyBorder="1" applyAlignment="1">
      <alignment vertical="center"/>
    </xf>
    <xf numFmtId="2" fontId="14" fillId="0" borderId="18" xfId="0" applyNumberFormat="1" applyFont="1" applyFill="1" applyBorder="1" applyAlignment="1">
      <alignment vertical="center"/>
    </xf>
    <xf numFmtId="2" fontId="22" fillId="0" borderId="1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2" fontId="14" fillId="0" borderId="21" xfId="0" applyNumberFormat="1" applyFont="1" applyFill="1" applyBorder="1" applyAlignment="1">
      <alignment vertical="center"/>
    </xf>
    <xf numFmtId="2" fontId="14" fillId="0" borderId="13" xfId="0" applyNumberFormat="1" applyFont="1" applyFill="1" applyBorder="1" applyAlignment="1">
      <alignment vertical="center"/>
    </xf>
    <xf numFmtId="2" fontId="14" fillId="0" borderId="22" xfId="0" applyNumberFormat="1" applyFont="1" applyFill="1" applyBorder="1" applyAlignment="1">
      <alignment vertical="center"/>
    </xf>
    <xf numFmtId="2" fontId="14" fillId="0" borderId="23" xfId="0" applyNumberFormat="1" applyFont="1" applyFill="1" applyBorder="1" applyAlignment="1">
      <alignment horizontal="right" vertical="center"/>
    </xf>
    <xf numFmtId="2" fontId="19" fillId="0" borderId="24" xfId="0" applyNumberFormat="1" applyFont="1" applyFill="1" applyBorder="1" applyAlignment="1">
      <alignment vertical="center"/>
    </xf>
    <xf numFmtId="2" fontId="19" fillId="0" borderId="25" xfId="0" applyNumberFormat="1" applyFont="1" applyFill="1" applyBorder="1" applyAlignment="1">
      <alignment vertical="center"/>
    </xf>
    <xf numFmtId="2" fontId="19" fillId="0" borderId="26" xfId="0" applyNumberFormat="1" applyFont="1" applyFill="1" applyBorder="1" applyAlignment="1">
      <alignment vertical="center"/>
    </xf>
    <xf numFmtId="2" fontId="14" fillId="0" borderId="13" xfId="0" applyNumberFormat="1" applyFont="1" applyFill="1" applyBorder="1" applyAlignment="1">
      <alignment vertical="top"/>
    </xf>
    <xf numFmtId="2" fontId="14" fillId="0" borderId="22" xfId="0" applyNumberFormat="1" applyFont="1" applyFill="1" applyBorder="1" applyAlignment="1">
      <alignment vertical="top"/>
    </xf>
    <xf numFmtId="0" fontId="19" fillId="0" borderId="2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right" vertical="top" wrapText="1"/>
    </xf>
    <xf numFmtId="2" fontId="14" fillId="0" borderId="13" xfId="0" applyNumberFormat="1" applyFont="1" applyFill="1" applyBorder="1" applyAlignment="1">
      <alignment horizontal="right" vertical="center"/>
    </xf>
    <xf numFmtId="2" fontId="19" fillId="0" borderId="29" xfId="0" applyNumberFormat="1" applyFont="1" applyFill="1" applyBorder="1" applyAlignment="1">
      <alignment vertical="center"/>
    </xf>
    <xf numFmtId="2" fontId="14" fillId="0" borderId="29" xfId="0" applyNumberFormat="1" applyFont="1" applyFill="1" applyBorder="1" applyAlignment="1">
      <alignment horizontal="right" vertical="center"/>
    </xf>
    <xf numFmtId="2" fontId="19" fillId="0" borderId="23" xfId="0" applyNumberFormat="1" applyFont="1" applyFill="1" applyBorder="1" applyAlignment="1">
      <alignment vertical="center"/>
    </xf>
    <xf numFmtId="2" fontId="22" fillId="0" borderId="30" xfId="0" applyNumberFormat="1" applyFont="1" applyFill="1" applyBorder="1" applyAlignment="1">
      <alignment vertical="center"/>
    </xf>
    <xf numFmtId="2" fontId="14" fillId="0" borderId="13" xfId="0" applyNumberFormat="1" applyFont="1" applyFill="1" applyBorder="1" applyAlignment="1">
      <alignment/>
    </xf>
    <xf numFmtId="0" fontId="26" fillId="0" borderId="0" xfId="0" applyFont="1" applyBorder="1" applyAlignment="1">
      <alignment vertical="center"/>
    </xf>
    <xf numFmtId="2" fontId="19" fillId="0" borderId="31" xfId="0" applyNumberFormat="1" applyFont="1" applyFill="1" applyBorder="1" applyAlignment="1">
      <alignment vertical="center"/>
    </xf>
    <xf numFmtId="2" fontId="19" fillId="0" borderId="32" xfId="0" applyNumberFormat="1" applyFont="1" applyFill="1" applyBorder="1" applyAlignment="1">
      <alignment vertical="center"/>
    </xf>
    <xf numFmtId="2" fontId="19" fillId="0" borderId="33" xfId="0" applyNumberFormat="1" applyFont="1" applyFill="1" applyBorder="1" applyAlignment="1">
      <alignment vertical="center"/>
    </xf>
    <xf numFmtId="2" fontId="14" fillId="0" borderId="34" xfId="0" applyNumberFormat="1" applyFont="1" applyFill="1" applyBorder="1" applyAlignment="1">
      <alignment vertical="center"/>
    </xf>
    <xf numFmtId="2" fontId="19" fillId="0" borderId="35" xfId="0" applyNumberFormat="1" applyFont="1" applyFill="1" applyBorder="1" applyAlignment="1">
      <alignment vertical="center"/>
    </xf>
    <xf numFmtId="2" fontId="14" fillId="0" borderId="35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vertical="center"/>
    </xf>
    <xf numFmtId="2" fontId="14" fillId="0" borderId="34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right" vertical="center"/>
    </xf>
    <xf numFmtId="2" fontId="14" fillId="0" borderId="34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2" fontId="19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19" fillId="0" borderId="13" xfId="0" applyNumberFormat="1" applyFont="1" applyFill="1" applyBorder="1" applyAlignment="1">
      <alignment vertical="center"/>
    </xf>
    <xf numFmtId="2" fontId="14" fillId="0" borderId="36" xfId="0" applyNumberFormat="1" applyFont="1" applyFill="1" applyBorder="1" applyAlignment="1">
      <alignment vertical="center"/>
    </xf>
    <xf numFmtId="171" fontId="14" fillId="0" borderId="20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/>
    </xf>
    <xf numFmtId="2" fontId="14" fillId="0" borderId="29" xfId="0" applyNumberFormat="1" applyFont="1" applyFill="1" applyBorder="1" applyAlignment="1">
      <alignment vertical="center"/>
    </xf>
    <xf numFmtId="10" fontId="14" fillId="0" borderId="13" xfId="60" applyNumberFormat="1" applyFont="1" applyFill="1" applyBorder="1" applyAlignment="1">
      <alignment horizontal="right"/>
    </xf>
    <xf numFmtId="2" fontId="14" fillId="0" borderId="27" xfId="0" applyNumberFormat="1" applyFont="1" applyFill="1" applyBorder="1" applyAlignment="1">
      <alignment horizontal="right" vertical="center"/>
    </xf>
    <xf numFmtId="10" fontId="14" fillId="0" borderId="13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vertical="center"/>
    </xf>
    <xf numFmtId="10" fontId="14" fillId="0" borderId="13" xfId="0" applyNumberFormat="1" applyFont="1" applyFill="1" applyBorder="1" applyAlignment="1">
      <alignment vertical="center"/>
    </xf>
    <xf numFmtId="10" fontId="14" fillId="0" borderId="37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top" wrapText="1"/>
    </xf>
    <xf numFmtId="0" fontId="19" fillId="0" borderId="25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quotePrefix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2" fontId="19" fillId="0" borderId="38" xfId="0" applyNumberFormat="1" applyFont="1" applyFill="1" applyBorder="1" applyAlignment="1">
      <alignment vertical="center"/>
    </xf>
    <xf numFmtId="2" fontId="19" fillId="0" borderId="39" xfId="0" applyNumberFormat="1" applyFont="1" applyFill="1" applyBorder="1" applyAlignment="1">
      <alignment vertical="center"/>
    </xf>
    <xf numFmtId="2" fontId="19" fillId="0" borderId="22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10" fontId="22" fillId="0" borderId="29" xfId="0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2" fontId="14" fillId="0" borderId="27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horizontal="left"/>
    </xf>
    <xf numFmtId="0" fontId="19" fillId="0" borderId="40" xfId="0" applyFont="1" applyFill="1" applyBorder="1" applyAlignment="1">
      <alignment vertical="center"/>
    </xf>
    <xf numFmtId="0" fontId="14" fillId="0" borderId="41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left" vertical="top"/>
    </xf>
    <xf numFmtId="0" fontId="14" fillId="0" borderId="0" xfId="0" applyFont="1" applyFill="1" applyBorder="1" applyAlignment="1" quotePrefix="1">
      <alignment vertical="center"/>
    </xf>
    <xf numFmtId="0" fontId="14" fillId="0" borderId="0" xfId="0" applyFont="1" applyFill="1" applyBorder="1" applyAlignment="1" quotePrefix="1">
      <alignment horizontal="left" vertical="center"/>
    </xf>
    <xf numFmtId="0" fontId="14" fillId="0" borderId="0" xfId="0" applyFont="1" applyFill="1" applyBorder="1" applyAlignment="1">
      <alignment vertical="top"/>
    </xf>
    <xf numFmtId="0" fontId="14" fillId="0" borderId="43" xfId="0" applyFont="1" applyFill="1" applyBorder="1" applyAlignment="1">
      <alignment vertical="center"/>
    </xf>
    <xf numFmtId="2" fontId="14" fillId="0" borderId="27" xfId="0" applyNumberFormat="1" applyFont="1" applyFill="1" applyBorder="1" applyAlignment="1">
      <alignment/>
    </xf>
    <xf numFmtId="0" fontId="0" fillId="0" borderId="44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71" fontId="14" fillId="0" borderId="34" xfId="0" applyNumberFormat="1" applyFont="1" applyFill="1" applyBorder="1" applyAlignment="1">
      <alignment vertical="center"/>
    </xf>
    <xf numFmtId="2" fontId="14" fillId="0" borderId="45" xfId="0" applyNumberFormat="1" applyFont="1" applyFill="1" applyBorder="1" applyAlignment="1">
      <alignment vertical="center"/>
    </xf>
    <xf numFmtId="2" fontId="14" fillId="0" borderId="23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9" fillId="0" borderId="46" xfId="0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1" fillId="0" borderId="51" xfId="0" applyFont="1" applyBorder="1" applyAlignment="1">
      <alignment vertical="center"/>
    </xf>
    <xf numFmtId="2" fontId="0" fillId="0" borderId="51" xfId="0" applyNumberFormat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9" fillId="0" borderId="51" xfId="0" applyFont="1" applyFill="1" applyBorder="1" applyAlignment="1">
      <alignment horizontal="right"/>
    </xf>
    <xf numFmtId="0" fontId="0" fillId="0" borderId="50" xfId="0" applyBorder="1" applyAlignment="1">
      <alignment vertical="center"/>
    </xf>
    <xf numFmtId="0" fontId="1" fillId="0" borderId="50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53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9" fillId="0" borderId="53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14" fillId="0" borderId="56" xfId="0" applyFont="1" applyFill="1" applyBorder="1" applyAlignment="1">
      <alignment vertical="center"/>
    </xf>
    <xf numFmtId="0" fontId="19" fillId="0" borderId="56" xfId="0" applyFont="1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19" fillId="0" borderId="0" xfId="0" applyFont="1" applyFill="1" applyBorder="1" applyAlignment="1">
      <alignment vertical="top"/>
    </xf>
    <xf numFmtId="0" fontId="19" fillId="0" borderId="24" xfId="0" applyFont="1" applyFill="1" applyBorder="1" applyAlignment="1">
      <alignment horizontal="center" vertical="top"/>
    </xf>
    <xf numFmtId="0" fontId="19" fillId="0" borderId="24" xfId="0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vertical="center"/>
    </xf>
    <xf numFmtId="2" fontId="14" fillId="0" borderId="21" xfId="0" applyNumberFormat="1" applyFont="1" applyFill="1" applyBorder="1" applyAlignment="1">
      <alignment horizontal="right" vertical="center"/>
    </xf>
    <xf numFmtId="10" fontId="14" fillId="0" borderId="21" xfId="6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 vertical="center"/>
    </xf>
    <xf numFmtId="2" fontId="22" fillId="0" borderId="58" xfId="0" applyNumberFormat="1" applyFont="1" applyFill="1" applyBorder="1" applyAlignment="1">
      <alignment vertical="center"/>
    </xf>
    <xf numFmtId="2" fontId="14" fillId="0" borderId="59" xfId="0" applyNumberFormat="1" applyFont="1" applyFill="1" applyBorder="1" applyAlignment="1">
      <alignment vertical="center"/>
    </xf>
    <xf numFmtId="0" fontId="19" fillId="0" borderId="60" xfId="0" applyFont="1" applyFill="1" applyBorder="1" applyAlignment="1">
      <alignment horizontal="center" vertical="center"/>
    </xf>
    <xf numFmtId="2" fontId="19" fillId="0" borderId="27" xfId="0" applyNumberFormat="1" applyFont="1" applyFill="1" applyBorder="1" applyAlignment="1">
      <alignment vertical="center"/>
    </xf>
    <xf numFmtId="2" fontId="19" fillId="0" borderId="42" xfId="0" applyNumberFormat="1" applyFont="1" applyFill="1" applyBorder="1" applyAlignment="1">
      <alignment vertical="center"/>
    </xf>
    <xf numFmtId="0" fontId="19" fillId="0" borderId="36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/>
    </xf>
    <xf numFmtId="0" fontId="14" fillId="0" borderId="40" xfId="0" applyFont="1" applyFill="1" applyBorder="1" applyAlignment="1">
      <alignment horizontal="left"/>
    </xf>
    <xf numFmtId="0" fontId="19" fillId="0" borderId="61" xfId="0" applyFont="1" applyFill="1" applyBorder="1" applyAlignment="1">
      <alignment horizontal="left" vertical="top" wrapText="1"/>
    </xf>
    <xf numFmtId="0" fontId="14" fillId="0" borderId="0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 vertical="top" wrapText="1"/>
    </xf>
    <xf numFmtId="171" fontId="14" fillId="0" borderId="21" xfId="0" applyNumberFormat="1" applyFont="1" applyFill="1" applyBorder="1" applyAlignment="1">
      <alignment vertical="center"/>
    </xf>
    <xf numFmtId="10" fontId="14" fillId="0" borderId="21" xfId="0" applyNumberFormat="1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left" wrapText="1"/>
    </xf>
    <xf numFmtId="10" fontId="14" fillId="0" borderId="21" xfId="0" applyNumberFormat="1" applyFont="1" applyFill="1" applyBorder="1" applyAlignment="1">
      <alignment vertical="center"/>
    </xf>
    <xf numFmtId="10" fontId="14" fillId="0" borderId="62" xfId="0" applyNumberFormat="1" applyFont="1" applyFill="1" applyBorder="1" applyAlignment="1">
      <alignment vertical="center"/>
    </xf>
    <xf numFmtId="9" fontId="19" fillId="0" borderId="63" xfId="60" applyFont="1" applyFill="1" applyBorder="1" applyAlignment="1">
      <alignment horizontal="left" vertical="top" wrapText="1"/>
    </xf>
    <xf numFmtId="0" fontId="14" fillId="0" borderId="64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left" vertical="top" wrapText="1"/>
    </xf>
    <xf numFmtId="0" fontId="14" fillId="0" borderId="65" xfId="0" applyFont="1" applyFill="1" applyBorder="1" applyAlignment="1">
      <alignment horizontal="left" vertical="center" wrapText="1"/>
    </xf>
    <xf numFmtId="9" fontId="19" fillId="0" borderId="67" xfId="6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15" fillId="0" borderId="65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  <xf numFmtId="0" fontId="15" fillId="0" borderId="69" xfId="0" applyFont="1" applyFill="1" applyBorder="1" applyAlignment="1">
      <alignment vertical="center"/>
    </xf>
    <xf numFmtId="0" fontId="15" fillId="0" borderId="70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70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19" fillId="0" borderId="65" xfId="0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8" fillId="0" borderId="71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9" fillId="0" borderId="72" xfId="0" applyFont="1" applyFill="1" applyBorder="1" applyAlignment="1">
      <alignment horizontal="right"/>
    </xf>
    <xf numFmtId="0" fontId="14" fillId="0" borderId="4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40" xfId="0" applyFont="1" applyFill="1" applyBorder="1" applyAlignment="1">
      <alignment vertical="center"/>
    </xf>
    <xf numFmtId="0" fontId="19" fillId="0" borderId="72" xfId="0" applyFont="1" applyFill="1" applyBorder="1" applyAlignment="1">
      <alignment horizontal="left"/>
    </xf>
    <xf numFmtId="0" fontId="14" fillId="0" borderId="72" xfId="0" applyFont="1" applyFill="1" applyBorder="1" applyAlignment="1">
      <alignment vertical="top" wrapText="1"/>
    </xf>
    <xf numFmtId="0" fontId="14" fillId="0" borderId="7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vertical="center"/>
    </xf>
    <xf numFmtId="171" fontId="14" fillId="0" borderId="35" xfId="0" applyNumberFormat="1" applyFont="1" applyFill="1" applyBorder="1" applyAlignment="1">
      <alignment vertical="center"/>
    </xf>
    <xf numFmtId="2" fontId="14" fillId="0" borderId="73" xfId="0" applyNumberFormat="1" applyFont="1" applyFill="1" applyBorder="1" applyAlignment="1">
      <alignment vertical="center"/>
    </xf>
    <xf numFmtId="2" fontId="19" fillId="0" borderId="74" xfId="0" applyNumberFormat="1" applyFont="1" applyFill="1" applyBorder="1" applyAlignment="1">
      <alignment vertical="center"/>
    </xf>
    <xf numFmtId="2" fontId="19" fillId="0" borderId="41" xfId="0" applyNumberFormat="1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2" fontId="19" fillId="0" borderId="73" xfId="0" applyNumberFormat="1" applyFont="1" applyFill="1" applyBorder="1" applyAlignment="1">
      <alignment vertical="center"/>
    </xf>
    <xf numFmtId="2" fontId="22" fillId="0" borderId="67" xfId="0" applyNumberFormat="1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4" fillId="0" borderId="63" xfId="0" applyFont="1" applyFill="1" applyBorder="1" applyAlignment="1">
      <alignment vertical="center"/>
    </xf>
    <xf numFmtId="0" fontId="14" fillId="0" borderId="65" xfId="0" applyFont="1" applyFill="1" applyBorder="1" applyAlignment="1">
      <alignment horizontal="right" vertical="center"/>
    </xf>
    <xf numFmtId="0" fontId="14" fillId="0" borderId="66" xfId="0" applyFont="1" applyFill="1" applyBorder="1" applyAlignment="1">
      <alignment horizontal="right" vertical="center"/>
    </xf>
    <xf numFmtId="0" fontId="14" fillId="0" borderId="75" xfId="0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2" fontId="14" fillId="0" borderId="76" xfId="0" applyNumberFormat="1" applyFont="1" applyFill="1" applyBorder="1" applyAlignment="1">
      <alignment vertical="center"/>
    </xf>
    <xf numFmtId="2" fontId="14" fillId="0" borderId="35" xfId="0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73" xfId="0" applyFont="1" applyFill="1" applyBorder="1" applyAlignment="1">
      <alignment vertical="center"/>
    </xf>
    <xf numFmtId="0" fontId="22" fillId="0" borderId="73" xfId="0" applyFont="1" applyFill="1" applyBorder="1" applyAlignment="1">
      <alignment vertical="center"/>
    </xf>
    <xf numFmtId="10" fontId="22" fillId="0" borderId="21" xfId="0" applyNumberFormat="1" applyFont="1" applyFill="1" applyBorder="1" applyAlignment="1">
      <alignment vertical="center"/>
    </xf>
    <xf numFmtId="10" fontId="14" fillId="0" borderId="20" xfId="0" applyNumberFormat="1" applyFont="1" applyFill="1" applyBorder="1" applyAlignment="1">
      <alignment vertical="center"/>
    </xf>
    <xf numFmtId="10" fontId="14" fillId="0" borderId="43" xfId="0" applyNumberFormat="1" applyFont="1" applyFill="1" applyBorder="1" applyAlignment="1">
      <alignment vertical="center"/>
    </xf>
    <xf numFmtId="2" fontId="14" fillId="0" borderId="77" xfId="0" applyNumberFormat="1" applyFont="1" applyFill="1" applyBorder="1" applyAlignment="1">
      <alignment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20" xfId="44" applyNumberFormat="1" applyFont="1" applyFill="1" applyBorder="1" applyAlignment="1">
      <alignment/>
    </xf>
    <xf numFmtId="2" fontId="14" fillId="0" borderId="13" xfId="44" applyNumberFormat="1" applyFont="1" applyFill="1" applyBorder="1" applyAlignment="1">
      <alignment/>
    </xf>
    <xf numFmtId="207" fontId="14" fillId="0" borderId="13" xfId="44" applyNumberFormat="1" applyFont="1" applyFill="1" applyBorder="1" applyAlignment="1">
      <alignment/>
    </xf>
    <xf numFmtId="43" fontId="14" fillId="0" borderId="20" xfId="44" applyFont="1" applyFill="1" applyBorder="1" applyAlignment="1">
      <alignment/>
    </xf>
    <xf numFmtId="43" fontId="14" fillId="0" borderId="13" xfId="44" applyFont="1" applyFill="1" applyBorder="1" applyAlignment="1">
      <alignment/>
    </xf>
    <xf numFmtId="2" fontId="14" fillId="0" borderId="78" xfId="44" applyNumberFormat="1" applyFont="1" applyFill="1" applyBorder="1" applyAlignment="1">
      <alignment/>
    </xf>
    <xf numFmtId="2" fontId="14" fillId="0" borderId="79" xfId="44" applyNumberFormat="1" applyFont="1" applyFill="1" applyBorder="1" applyAlignment="1">
      <alignment/>
    </xf>
    <xf numFmtId="2" fontId="14" fillId="0" borderId="45" xfId="0" applyNumberFormat="1" applyFont="1" applyFill="1" applyBorder="1" applyAlignment="1">
      <alignment horizontal="right" vertical="center"/>
    </xf>
    <xf numFmtId="2" fontId="14" fillId="0" borderId="35" xfId="0" applyNumberFormat="1" applyFont="1" applyFill="1" applyBorder="1" applyAlignment="1">
      <alignment horizontal="right" vertical="center"/>
    </xf>
    <xf numFmtId="2" fontId="14" fillId="0" borderId="65" xfId="0" applyNumberFormat="1" applyFont="1" applyFill="1" applyBorder="1" applyAlignment="1">
      <alignment vertical="center"/>
    </xf>
    <xf numFmtId="2" fontId="19" fillId="0" borderId="80" xfId="0" applyNumberFormat="1" applyFont="1" applyFill="1" applyBorder="1" applyAlignment="1">
      <alignment vertical="center"/>
    </xf>
    <xf numFmtId="2" fontId="19" fillId="0" borderId="81" xfId="0" applyNumberFormat="1" applyFont="1" applyFill="1" applyBorder="1" applyAlignment="1">
      <alignment vertical="center"/>
    </xf>
    <xf numFmtId="2" fontId="19" fillId="0" borderId="36" xfId="0" applyNumberFormat="1" applyFont="1" applyFill="1" applyBorder="1" applyAlignment="1">
      <alignment vertical="center"/>
    </xf>
    <xf numFmtId="2" fontId="19" fillId="0" borderId="34" xfId="0" applyNumberFormat="1" applyFont="1" applyFill="1" applyBorder="1" applyAlignment="1">
      <alignment vertical="center"/>
    </xf>
    <xf numFmtId="2" fontId="14" fillId="0" borderId="20" xfId="0" applyNumberFormat="1" applyFont="1" applyFill="1" applyBorder="1" applyAlignment="1">
      <alignment vertical="top"/>
    </xf>
    <xf numFmtId="2" fontId="14" fillId="0" borderId="21" xfId="0" applyNumberFormat="1" applyFont="1" applyFill="1" applyBorder="1" applyAlignment="1">
      <alignment vertical="top"/>
    </xf>
    <xf numFmtId="2" fontId="14" fillId="0" borderId="45" xfId="0" applyNumberFormat="1" applyFont="1" applyFill="1" applyBorder="1" applyAlignment="1">
      <alignment horizontal="center" vertical="center"/>
    </xf>
    <xf numFmtId="2" fontId="19" fillId="0" borderId="45" xfId="0" applyNumberFormat="1" applyFont="1" applyFill="1" applyBorder="1" applyAlignment="1">
      <alignment vertical="center"/>
    </xf>
    <xf numFmtId="0" fontId="19" fillId="0" borderId="81" xfId="0" applyFont="1" applyFill="1" applyBorder="1" applyAlignment="1">
      <alignment horizontal="center" vertical="top"/>
    </xf>
    <xf numFmtId="0" fontId="19" fillId="0" borderId="82" xfId="0" applyFont="1" applyFill="1" applyBorder="1" applyAlignment="1">
      <alignment horizontal="center" vertical="center"/>
    </xf>
    <xf numFmtId="2" fontId="19" fillId="0" borderId="83" xfId="0" applyNumberFormat="1" applyFont="1" applyFill="1" applyBorder="1" applyAlignment="1">
      <alignment vertical="center"/>
    </xf>
    <xf numFmtId="2" fontId="19" fillId="0" borderId="68" xfId="0" applyNumberFormat="1" applyFont="1" applyFill="1" applyBorder="1" applyAlignment="1">
      <alignment vertical="center"/>
    </xf>
    <xf numFmtId="2" fontId="19" fillId="0" borderId="69" xfId="0" applyNumberFormat="1" applyFont="1" applyFill="1" applyBorder="1" applyAlignment="1">
      <alignment vertical="center"/>
    </xf>
    <xf numFmtId="2" fontId="14" fillId="0" borderId="70" xfId="0" applyNumberFormat="1" applyFont="1" applyFill="1" applyBorder="1" applyAlignment="1">
      <alignment vertical="center"/>
    </xf>
    <xf numFmtId="2" fontId="19" fillId="0" borderId="65" xfId="0" applyNumberFormat="1" applyFont="1" applyFill="1" applyBorder="1" applyAlignment="1">
      <alignment vertical="center"/>
    </xf>
    <xf numFmtId="2" fontId="14" fillId="0" borderId="70" xfId="0" applyNumberFormat="1" applyFont="1" applyFill="1" applyBorder="1" applyAlignment="1">
      <alignment horizontal="right" vertical="center"/>
    </xf>
    <xf numFmtId="2" fontId="14" fillId="0" borderId="70" xfId="0" applyNumberFormat="1" applyFont="1" applyFill="1" applyBorder="1" applyAlignment="1">
      <alignment horizontal="center" vertical="center"/>
    </xf>
    <xf numFmtId="2" fontId="19" fillId="0" borderId="70" xfId="0" applyNumberFormat="1" applyFont="1" applyFill="1" applyBorder="1" applyAlignment="1">
      <alignment vertical="center"/>
    </xf>
    <xf numFmtId="2" fontId="19" fillId="0" borderId="84" xfId="0" applyNumberFormat="1" applyFont="1" applyFill="1" applyBorder="1" applyAlignment="1">
      <alignment vertical="center"/>
    </xf>
    <xf numFmtId="10" fontId="14" fillId="0" borderId="20" xfId="6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 vertical="center"/>
    </xf>
    <xf numFmtId="10" fontId="14" fillId="0" borderId="20" xfId="0" applyNumberFormat="1" applyFont="1" applyFill="1" applyBorder="1" applyAlignment="1">
      <alignment horizontal="right" vertical="center"/>
    </xf>
    <xf numFmtId="10" fontId="22" fillId="0" borderId="34" xfId="0" applyNumberFormat="1" applyFont="1" applyFill="1" applyBorder="1" applyAlignment="1">
      <alignment vertical="center"/>
    </xf>
    <xf numFmtId="171" fontId="14" fillId="0" borderId="73" xfId="0" applyNumberFormat="1" applyFont="1" applyFill="1" applyBorder="1" applyAlignment="1">
      <alignment vertical="center"/>
    </xf>
    <xf numFmtId="10" fontId="22" fillId="0" borderId="45" xfId="0" applyNumberFormat="1" applyFont="1" applyFill="1" applyBorder="1" applyAlignment="1">
      <alignment vertical="center"/>
    </xf>
    <xf numFmtId="171" fontId="14" fillId="0" borderId="70" xfId="0" applyNumberFormat="1" applyFont="1" applyFill="1" applyBorder="1" applyAlignment="1">
      <alignment vertical="center"/>
    </xf>
    <xf numFmtId="10" fontId="14" fillId="0" borderId="65" xfId="60" applyNumberFormat="1" applyFont="1" applyFill="1" applyBorder="1" applyAlignment="1">
      <alignment horizontal="right"/>
    </xf>
    <xf numFmtId="0" fontId="14" fillId="0" borderId="65" xfId="0" applyFont="1" applyFill="1" applyBorder="1" applyAlignment="1">
      <alignment vertical="center"/>
    </xf>
    <xf numFmtId="2" fontId="19" fillId="0" borderId="85" xfId="0" applyNumberFormat="1" applyFont="1" applyFill="1" applyBorder="1" applyAlignment="1">
      <alignment vertical="center"/>
    </xf>
    <xf numFmtId="2" fontId="14" fillId="0" borderId="73" xfId="0" applyNumberFormat="1" applyFont="1" applyFill="1" applyBorder="1" applyAlignment="1">
      <alignment horizontal="right" vertical="center"/>
    </xf>
    <xf numFmtId="10" fontId="14" fillId="0" borderId="73" xfId="60" applyNumberFormat="1" applyFont="1" applyFill="1" applyBorder="1" applyAlignment="1">
      <alignment horizontal="right"/>
    </xf>
    <xf numFmtId="10" fontId="14" fillId="0" borderId="73" xfId="0" applyNumberFormat="1" applyFont="1" applyFill="1" applyBorder="1" applyAlignment="1">
      <alignment horizontal="right" vertical="center"/>
    </xf>
    <xf numFmtId="10" fontId="22" fillId="0" borderId="35" xfId="0" applyNumberFormat="1" applyFont="1" applyFill="1" applyBorder="1" applyAlignment="1">
      <alignment vertical="center"/>
    </xf>
    <xf numFmtId="2" fontId="14" fillId="0" borderId="73" xfId="44" applyNumberFormat="1" applyFont="1" applyFill="1" applyBorder="1" applyAlignment="1">
      <alignment/>
    </xf>
    <xf numFmtId="207" fontId="14" fillId="0" borderId="21" xfId="44" applyNumberFormat="1" applyFont="1" applyFill="1" applyBorder="1" applyAlignment="1">
      <alignment/>
    </xf>
    <xf numFmtId="171" fontId="14" fillId="0" borderId="45" xfId="0" applyNumberFormat="1" applyFont="1" applyFill="1" applyBorder="1" applyAlignment="1">
      <alignment vertical="center"/>
    </xf>
    <xf numFmtId="171" fontId="14" fillId="0" borderId="21" xfId="0" applyNumberFormat="1" applyFont="1" applyFill="1" applyBorder="1" applyAlignment="1">
      <alignment/>
    </xf>
    <xf numFmtId="43" fontId="14" fillId="0" borderId="73" xfId="44" applyFont="1" applyFill="1" applyBorder="1" applyAlignment="1">
      <alignment/>
    </xf>
    <xf numFmtId="207" fontId="14" fillId="0" borderId="20" xfId="44" applyNumberFormat="1" applyFont="1" applyFill="1" applyBorder="1" applyAlignment="1">
      <alignment/>
    </xf>
    <xf numFmtId="171" fontId="14" fillId="0" borderId="20" xfId="0" applyNumberFormat="1" applyFont="1" applyFill="1" applyBorder="1" applyAlignment="1">
      <alignment/>
    </xf>
    <xf numFmtId="0" fontId="19" fillId="0" borderId="86" xfId="0" applyFont="1" applyFill="1" applyBorder="1" applyAlignment="1">
      <alignment horizontal="center" vertical="center"/>
    </xf>
    <xf numFmtId="171" fontId="14" fillId="0" borderId="65" xfId="0" applyNumberFormat="1" applyFont="1" applyFill="1" applyBorder="1" applyAlignment="1">
      <alignment/>
    </xf>
    <xf numFmtId="0" fontId="19" fillId="0" borderId="8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top"/>
    </xf>
    <xf numFmtId="0" fontId="19" fillId="0" borderId="85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 vertical="top"/>
    </xf>
    <xf numFmtId="0" fontId="19" fillId="0" borderId="68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top"/>
    </xf>
    <xf numFmtId="0" fontId="19" fillId="0" borderId="69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top"/>
    </xf>
    <xf numFmtId="0" fontId="19" fillId="0" borderId="88" xfId="0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2" fontId="14" fillId="0" borderId="81" xfId="0" applyNumberFormat="1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2" fontId="14" fillId="0" borderId="65" xfId="44" applyNumberFormat="1" applyFont="1" applyFill="1" applyBorder="1" applyAlignment="1">
      <alignment/>
    </xf>
    <xf numFmtId="43" fontId="14" fillId="0" borderId="65" xfId="44" applyFont="1" applyFill="1" applyBorder="1" applyAlignment="1">
      <alignment/>
    </xf>
    <xf numFmtId="2" fontId="14" fillId="0" borderId="65" xfId="0" applyNumberFormat="1" applyFont="1" applyFill="1" applyBorder="1" applyAlignment="1">
      <alignment horizontal="right" vertical="center"/>
    </xf>
    <xf numFmtId="2" fontId="14" fillId="0" borderId="21" xfId="44" applyNumberFormat="1" applyFont="1" applyFill="1" applyBorder="1" applyAlignment="1">
      <alignment/>
    </xf>
    <xf numFmtId="2" fontId="14" fillId="0" borderId="0" xfId="44" applyNumberFormat="1" applyFont="1" applyFill="1" applyBorder="1" applyAlignment="1">
      <alignment/>
    </xf>
    <xf numFmtId="169" fontId="14" fillId="33" borderId="21" xfId="42" applyNumberFormat="1" applyFont="1" applyFill="1" applyBorder="1" applyAlignment="1">
      <alignment horizontal="right" vertical="center"/>
    </xf>
    <xf numFmtId="169" fontId="14" fillId="33" borderId="13" xfId="0" applyNumberFormat="1" applyFont="1" applyFill="1" applyBorder="1" applyAlignment="1">
      <alignment horizontal="right" vertical="center"/>
    </xf>
    <xf numFmtId="169" fontId="14" fillId="33" borderId="0" xfId="0" applyNumberFormat="1" applyFont="1" applyFill="1" applyBorder="1" applyAlignment="1">
      <alignment horizontal="right" vertical="center"/>
    </xf>
    <xf numFmtId="169" fontId="14" fillId="33" borderId="21" xfId="0" applyNumberFormat="1" applyFont="1" applyFill="1" applyBorder="1" applyAlignment="1">
      <alignment horizontal="right" vertical="center"/>
    </xf>
    <xf numFmtId="169" fontId="14" fillId="33" borderId="73" xfId="0" applyNumberFormat="1" applyFont="1" applyFill="1" applyBorder="1" applyAlignment="1">
      <alignment horizontal="right" vertical="center"/>
    </xf>
    <xf numFmtId="169" fontId="14" fillId="33" borderId="45" xfId="42" applyNumberFormat="1" applyFont="1" applyFill="1" applyBorder="1" applyAlignment="1">
      <alignment horizontal="right" vertical="center"/>
    </xf>
    <xf numFmtId="169" fontId="14" fillId="33" borderId="29" xfId="0" applyNumberFormat="1" applyFont="1" applyFill="1" applyBorder="1" applyAlignment="1">
      <alignment horizontal="right" vertical="center"/>
    </xf>
    <xf numFmtId="169" fontId="14" fillId="33" borderId="40" xfId="0" applyNumberFormat="1" applyFont="1" applyFill="1" applyBorder="1" applyAlignment="1">
      <alignment horizontal="right" vertical="center"/>
    </xf>
    <xf numFmtId="169" fontId="14" fillId="33" borderId="45" xfId="0" applyNumberFormat="1" applyFont="1" applyFill="1" applyBorder="1" applyAlignment="1">
      <alignment horizontal="right" vertical="center"/>
    </xf>
    <xf numFmtId="169" fontId="14" fillId="33" borderId="35" xfId="0" applyNumberFormat="1" applyFont="1" applyFill="1" applyBorder="1" applyAlignment="1">
      <alignment horizontal="right" vertical="center"/>
    </xf>
    <xf numFmtId="2" fontId="14" fillId="33" borderId="21" xfId="0" applyNumberFormat="1" applyFont="1" applyFill="1" applyBorder="1" applyAlignment="1">
      <alignment vertical="center"/>
    </xf>
    <xf numFmtId="2" fontId="14" fillId="33" borderId="13" xfId="0" applyNumberFormat="1" applyFont="1" applyFill="1" applyBorder="1" applyAlignment="1">
      <alignment vertical="center"/>
    </xf>
    <xf numFmtId="2" fontId="14" fillId="33" borderId="20" xfId="0" applyNumberFormat="1" applyFont="1" applyFill="1" applyBorder="1" applyAlignment="1">
      <alignment vertical="center"/>
    </xf>
    <xf numFmtId="10" fontId="19" fillId="33" borderId="21" xfId="60" applyNumberFormat="1" applyFont="1" applyFill="1" applyBorder="1" applyAlignment="1">
      <alignment horizontal="right"/>
    </xf>
    <xf numFmtId="10" fontId="19" fillId="33" borderId="13" xfId="60" applyNumberFormat="1" applyFont="1" applyFill="1" applyBorder="1" applyAlignment="1">
      <alignment horizontal="right"/>
    </xf>
    <xf numFmtId="10" fontId="19" fillId="33" borderId="20" xfId="60" applyNumberFormat="1" applyFont="1" applyFill="1" applyBorder="1" applyAlignment="1">
      <alignment horizontal="right"/>
    </xf>
    <xf numFmtId="2" fontId="19" fillId="33" borderId="21" xfId="0" applyNumberFormat="1" applyFont="1" applyFill="1" applyBorder="1" applyAlignment="1">
      <alignment vertical="center"/>
    </xf>
    <xf numFmtId="2" fontId="19" fillId="33" borderId="13" xfId="0" applyNumberFormat="1" applyFont="1" applyFill="1" applyBorder="1" applyAlignment="1">
      <alignment vertical="center"/>
    </xf>
    <xf numFmtId="2" fontId="19" fillId="33" borderId="20" xfId="0" applyNumberFormat="1" applyFont="1" applyFill="1" applyBorder="1" applyAlignment="1">
      <alignment vertical="center"/>
    </xf>
    <xf numFmtId="10" fontId="19" fillId="33" borderId="73" xfId="60" applyNumberFormat="1" applyFont="1" applyFill="1" applyBorder="1" applyAlignment="1">
      <alignment horizontal="right"/>
    </xf>
    <xf numFmtId="2" fontId="14" fillId="33" borderId="73" xfId="0" applyNumberFormat="1" applyFont="1" applyFill="1" applyBorder="1" applyAlignment="1">
      <alignment vertical="center"/>
    </xf>
    <xf numFmtId="2" fontId="19" fillId="33" borderId="73" xfId="0" applyNumberFormat="1" applyFont="1" applyFill="1" applyBorder="1" applyAlignment="1">
      <alignment vertical="center"/>
    </xf>
    <xf numFmtId="10" fontId="19" fillId="33" borderId="20" xfId="60" applyNumberFormat="1" applyFont="1" applyFill="1" applyBorder="1" applyAlignment="1">
      <alignment/>
    </xf>
    <xf numFmtId="10" fontId="19" fillId="33" borderId="73" xfId="60" applyNumberFormat="1" applyFont="1" applyFill="1" applyBorder="1" applyAlignment="1">
      <alignment/>
    </xf>
    <xf numFmtId="2" fontId="14" fillId="33" borderId="65" xfId="0" applyNumberFormat="1" applyFont="1" applyFill="1" applyBorder="1" applyAlignment="1">
      <alignment vertical="center"/>
    </xf>
    <xf numFmtId="10" fontId="19" fillId="33" borderId="65" xfId="60" applyNumberFormat="1" applyFont="1" applyFill="1" applyBorder="1" applyAlignment="1">
      <alignment/>
    </xf>
    <xf numFmtId="2" fontId="19" fillId="33" borderId="65" xfId="0" applyNumberFormat="1" applyFont="1" applyFill="1" applyBorder="1" applyAlignment="1">
      <alignment vertical="center"/>
    </xf>
    <xf numFmtId="2" fontId="19" fillId="33" borderId="21" xfId="0" applyNumberFormat="1" applyFont="1" applyFill="1" applyBorder="1" applyAlignment="1">
      <alignment horizontal="right" vertical="top" wrapText="1"/>
    </xf>
    <xf numFmtId="2" fontId="19" fillId="33" borderId="13" xfId="0" applyNumberFormat="1" applyFont="1" applyFill="1" applyBorder="1" applyAlignment="1">
      <alignment horizontal="right" vertical="top" wrapText="1"/>
    </xf>
    <xf numFmtId="2" fontId="19" fillId="33" borderId="20" xfId="0" applyNumberFormat="1" applyFont="1" applyFill="1" applyBorder="1" applyAlignment="1">
      <alignment horizontal="right" vertical="top" wrapText="1"/>
    </xf>
    <xf numFmtId="2" fontId="19" fillId="33" borderId="73" xfId="0" applyNumberFormat="1" applyFont="1" applyFill="1" applyBorder="1" applyAlignment="1">
      <alignment horizontal="right" vertical="top" wrapText="1"/>
    </xf>
    <xf numFmtId="10" fontId="14" fillId="33" borderId="21" xfId="60" applyNumberFormat="1" applyFont="1" applyFill="1" applyBorder="1" applyAlignment="1">
      <alignment horizontal="right"/>
    </xf>
    <xf numFmtId="10" fontId="14" fillId="33" borderId="13" xfId="60" applyNumberFormat="1" applyFont="1" applyFill="1" applyBorder="1" applyAlignment="1">
      <alignment horizontal="right"/>
    </xf>
    <xf numFmtId="0" fontId="14" fillId="33" borderId="20" xfId="0" applyFont="1" applyFill="1" applyBorder="1" applyAlignment="1">
      <alignment vertical="center"/>
    </xf>
    <xf numFmtId="0" fontId="14" fillId="33" borderId="73" xfId="0" applyFont="1" applyFill="1" applyBorder="1" applyAlignment="1">
      <alignment vertical="center"/>
    </xf>
    <xf numFmtId="0" fontId="14" fillId="33" borderId="65" xfId="0" applyFont="1" applyFill="1" applyBorder="1" applyAlignment="1">
      <alignment vertical="center"/>
    </xf>
    <xf numFmtId="2" fontId="19" fillId="33" borderId="20" xfId="0" applyNumberFormat="1" applyFont="1" applyFill="1" applyBorder="1" applyAlignment="1">
      <alignment vertical="top"/>
    </xf>
    <xf numFmtId="2" fontId="19" fillId="33" borderId="73" xfId="0" applyNumberFormat="1" applyFont="1" applyFill="1" applyBorder="1" applyAlignment="1">
      <alignment vertical="top"/>
    </xf>
    <xf numFmtId="2" fontId="19" fillId="33" borderId="65" xfId="0" applyNumberFormat="1" applyFont="1" applyFill="1" applyBorder="1" applyAlignment="1">
      <alignment vertical="top"/>
    </xf>
    <xf numFmtId="0" fontId="19" fillId="33" borderId="21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4" fillId="33" borderId="73" xfId="0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horizontal="right" vertical="center"/>
    </xf>
    <xf numFmtId="0" fontId="14" fillId="33" borderId="13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9" fillId="33" borderId="20" xfId="0" applyFont="1" applyFill="1" applyBorder="1" applyAlignment="1">
      <alignment vertical="center"/>
    </xf>
    <xf numFmtId="0" fontId="19" fillId="33" borderId="73" xfId="0" applyFont="1" applyFill="1" applyBorder="1" applyAlignment="1">
      <alignment vertical="center"/>
    </xf>
    <xf numFmtId="10" fontId="19" fillId="33" borderId="20" xfId="0" applyNumberFormat="1" applyFont="1" applyFill="1" applyBorder="1" applyAlignment="1">
      <alignment vertical="center"/>
    </xf>
    <xf numFmtId="10" fontId="19" fillId="33" borderId="73" xfId="0" applyNumberFormat="1" applyFont="1" applyFill="1" applyBorder="1" applyAlignment="1">
      <alignment vertical="center"/>
    </xf>
    <xf numFmtId="10" fontId="19" fillId="33" borderId="21" xfId="0" applyNumberFormat="1" applyFont="1" applyFill="1" applyBorder="1" applyAlignment="1">
      <alignment vertical="center"/>
    </xf>
    <xf numFmtId="10" fontId="19" fillId="33" borderId="0" xfId="0" applyNumberFormat="1" applyFont="1" applyFill="1" applyBorder="1" applyAlignment="1">
      <alignment vertical="center"/>
    </xf>
    <xf numFmtId="0" fontId="14" fillId="33" borderId="62" xfId="0" applyFont="1" applyFill="1" applyBorder="1" applyAlignment="1">
      <alignment vertical="center"/>
    </xf>
    <xf numFmtId="0" fontId="14" fillId="33" borderId="89" xfId="0" applyFont="1" applyFill="1" applyBorder="1" applyAlignment="1">
      <alignment vertical="center"/>
    </xf>
    <xf numFmtId="0" fontId="14" fillId="33" borderId="90" xfId="0" applyFont="1" applyFill="1" applyBorder="1" applyAlignment="1">
      <alignment vertical="center"/>
    </xf>
    <xf numFmtId="0" fontId="14" fillId="33" borderId="43" xfId="0" applyFont="1" applyFill="1" applyBorder="1" applyAlignment="1">
      <alignment vertical="center"/>
    </xf>
    <xf numFmtId="0" fontId="14" fillId="33" borderId="71" xfId="0" applyFont="1" applyFill="1" applyBorder="1" applyAlignment="1">
      <alignment vertical="center"/>
    </xf>
    <xf numFmtId="0" fontId="14" fillId="33" borderId="85" xfId="0" applyFont="1" applyFill="1" applyBorder="1" applyAlignment="1">
      <alignment vertical="center"/>
    </xf>
    <xf numFmtId="0" fontId="14" fillId="33" borderId="61" xfId="0" applyFont="1" applyFill="1" applyBorder="1" applyAlignment="1">
      <alignment vertical="center"/>
    </xf>
    <xf numFmtId="0" fontId="19" fillId="0" borderId="91" xfId="0" applyFont="1" applyFill="1" applyBorder="1" applyAlignment="1">
      <alignment horizontal="center" vertical="center"/>
    </xf>
    <xf numFmtId="0" fontId="19" fillId="0" borderId="92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2" fontId="14" fillId="0" borderId="36" xfId="0" applyNumberFormat="1" applyFont="1" applyFill="1" applyBorder="1" applyAlignment="1">
      <alignment horizontal="right" vertical="center"/>
    </xf>
    <xf numFmtId="2" fontId="14" fillId="0" borderId="34" xfId="0" applyNumberFormat="1" applyFont="1" applyFill="1" applyBorder="1" applyAlignment="1">
      <alignment horizontal="right" vertical="center"/>
    </xf>
    <xf numFmtId="2" fontId="19" fillId="0" borderId="36" xfId="0" applyNumberFormat="1" applyFont="1" applyFill="1" applyBorder="1" applyAlignment="1">
      <alignment horizontal="right" vertical="center"/>
    </xf>
    <xf numFmtId="2" fontId="19" fillId="0" borderId="34" xfId="0" applyNumberFormat="1" applyFont="1" applyFill="1" applyBorder="1" applyAlignment="1">
      <alignment horizontal="right" vertical="center"/>
    </xf>
    <xf numFmtId="0" fontId="19" fillId="0" borderId="9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right" vertical="center"/>
    </xf>
    <xf numFmtId="2" fontId="19" fillId="0" borderId="20" xfId="0" applyNumberFormat="1" applyFont="1" applyFill="1" applyBorder="1" applyAlignment="1">
      <alignment horizontal="right" vertical="center"/>
    </xf>
    <xf numFmtId="2" fontId="19" fillId="0" borderId="32" xfId="0" applyNumberFormat="1" applyFont="1" applyFill="1" applyBorder="1" applyAlignment="1">
      <alignment horizontal="right" vertical="center"/>
    </xf>
    <xf numFmtId="2" fontId="19" fillId="0" borderId="13" xfId="0" applyNumberFormat="1" applyFont="1" applyFill="1" applyBorder="1" applyAlignment="1">
      <alignment horizontal="right" vertical="center"/>
    </xf>
    <xf numFmtId="2" fontId="19" fillId="0" borderId="31" xfId="0" applyNumberFormat="1" applyFont="1" applyFill="1" applyBorder="1" applyAlignment="1">
      <alignment horizontal="right" vertical="center"/>
    </xf>
    <xf numFmtId="2" fontId="19" fillId="0" borderId="45" xfId="0" applyNumberFormat="1" applyFont="1" applyFill="1" applyBorder="1" applyAlignment="1">
      <alignment horizontal="right" vertical="center"/>
    </xf>
    <xf numFmtId="2" fontId="14" fillId="0" borderId="76" xfId="0" applyNumberFormat="1" applyFont="1" applyFill="1" applyBorder="1" applyAlignment="1">
      <alignment horizontal="right" vertical="center"/>
    </xf>
    <xf numFmtId="2" fontId="14" fillId="0" borderId="35" xfId="0" applyNumberFormat="1" applyFont="1" applyFill="1" applyBorder="1" applyAlignment="1">
      <alignment horizontal="right" vertical="center"/>
    </xf>
    <xf numFmtId="0" fontId="14" fillId="0" borderId="83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/>
    </xf>
    <xf numFmtId="0" fontId="19" fillId="0" borderId="97" xfId="0" applyFont="1" applyFill="1" applyBorder="1" applyAlignment="1">
      <alignment horizontal="center"/>
    </xf>
    <xf numFmtId="0" fontId="19" fillId="0" borderId="98" xfId="0" applyFont="1" applyFill="1" applyBorder="1" applyAlignment="1">
      <alignment horizontal="center"/>
    </xf>
    <xf numFmtId="2" fontId="19" fillId="0" borderId="69" xfId="0" applyNumberFormat="1" applyFont="1" applyFill="1" applyBorder="1" applyAlignment="1">
      <alignment horizontal="right" vertical="center"/>
    </xf>
    <xf numFmtId="2" fontId="19" fillId="0" borderId="70" xfId="0" applyNumberFormat="1" applyFont="1" applyFill="1" applyBorder="1" applyAlignment="1">
      <alignment horizontal="right" vertical="center"/>
    </xf>
    <xf numFmtId="2" fontId="19" fillId="0" borderId="88" xfId="0" applyNumberFormat="1" applyFont="1" applyFill="1" applyBorder="1" applyAlignment="1">
      <alignment horizontal="right" vertical="center"/>
    </xf>
    <xf numFmtId="2" fontId="19" fillId="0" borderId="87" xfId="0" applyNumberFormat="1" applyFont="1" applyFill="1" applyBorder="1" applyAlignment="1">
      <alignment horizontal="right" vertical="center"/>
    </xf>
    <xf numFmtId="2" fontId="14" fillId="0" borderId="31" xfId="0" applyNumberFormat="1" applyFont="1" applyFill="1" applyBorder="1" applyAlignment="1">
      <alignment horizontal="right" vertical="center"/>
    </xf>
    <xf numFmtId="2" fontId="14" fillId="0" borderId="45" xfId="0" applyNumberFormat="1" applyFont="1" applyFill="1" applyBorder="1" applyAlignment="1">
      <alignment horizontal="right" vertical="center"/>
    </xf>
    <xf numFmtId="2" fontId="14" fillId="0" borderId="88" xfId="0" applyNumberFormat="1" applyFont="1" applyFill="1" applyBorder="1" applyAlignment="1">
      <alignment horizontal="right" vertical="center"/>
    </xf>
    <xf numFmtId="2" fontId="14" fillId="0" borderId="87" xfId="0" applyNumberFormat="1" applyFont="1" applyFill="1" applyBorder="1" applyAlignment="1">
      <alignment horizontal="right" vertical="center"/>
    </xf>
    <xf numFmtId="2" fontId="14" fillId="0" borderId="69" xfId="0" applyNumberFormat="1" applyFont="1" applyFill="1" applyBorder="1" applyAlignment="1">
      <alignment horizontal="right" vertical="center"/>
    </xf>
    <xf numFmtId="2" fontId="14" fillId="0" borderId="70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left" vertical="top" wrapText="1"/>
    </xf>
    <xf numFmtId="2" fontId="19" fillId="0" borderId="73" xfId="0" applyNumberFormat="1" applyFont="1" applyFill="1" applyBorder="1" applyAlignment="1">
      <alignment horizontal="right" vertical="center"/>
    </xf>
    <xf numFmtId="2" fontId="14" fillId="0" borderId="32" xfId="0" applyNumberFormat="1" applyFont="1" applyFill="1" applyBorder="1" applyAlignment="1">
      <alignment horizontal="right" vertical="center"/>
    </xf>
    <xf numFmtId="2" fontId="14" fillId="0" borderId="29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14" fillId="0" borderId="40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left"/>
    </xf>
    <xf numFmtId="2" fontId="19" fillId="0" borderId="29" xfId="0" applyNumberFormat="1" applyFont="1" applyFill="1" applyBorder="1" applyAlignment="1">
      <alignment horizontal="right" vertical="center"/>
    </xf>
    <xf numFmtId="2" fontId="19" fillId="0" borderId="76" xfId="0" applyNumberFormat="1" applyFont="1" applyFill="1" applyBorder="1" applyAlignment="1">
      <alignment horizontal="right" vertical="center"/>
    </xf>
    <xf numFmtId="2" fontId="19" fillId="0" borderId="35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right" vertical="center"/>
    </xf>
    <xf numFmtId="2" fontId="19" fillId="0" borderId="27" xfId="0" applyNumberFormat="1" applyFont="1" applyFill="1" applyBorder="1" applyAlignment="1">
      <alignment horizontal="right" vertical="center"/>
    </xf>
    <xf numFmtId="2" fontId="19" fillId="0" borderId="65" xfId="0" applyNumberFormat="1" applyFont="1" applyFill="1" applyBorder="1" applyAlignment="1">
      <alignment horizontal="right" vertical="center"/>
    </xf>
    <xf numFmtId="0" fontId="19" fillId="0" borderId="96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 wrapText="1"/>
    </xf>
    <xf numFmtId="0" fontId="20" fillId="33" borderId="100" xfId="0" applyFont="1" applyFill="1" applyBorder="1" applyAlignment="1">
      <alignment horizontal="right" vertical="top" wrapText="1"/>
    </xf>
    <xf numFmtId="0" fontId="20" fillId="33" borderId="101" xfId="0" applyFont="1" applyFill="1" applyBorder="1" applyAlignment="1">
      <alignment horizontal="right" vertical="top" wrapText="1"/>
    </xf>
    <xf numFmtId="0" fontId="20" fillId="33" borderId="102" xfId="0" applyFont="1" applyFill="1" applyBorder="1" applyAlignment="1">
      <alignment horizontal="right" vertical="top" wrapText="1"/>
    </xf>
    <xf numFmtId="0" fontId="19" fillId="33" borderId="63" xfId="0" applyFont="1" applyFill="1" applyBorder="1" applyAlignment="1">
      <alignment horizontal="left" vertical="center"/>
    </xf>
    <xf numFmtId="0" fontId="19" fillId="33" borderId="58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4" fillId="33" borderId="59" xfId="0" applyFont="1" applyFill="1" applyBorder="1" applyAlignment="1">
      <alignment horizontal="right" vertical="top" wrapText="1"/>
    </xf>
    <xf numFmtId="0" fontId="14" fillId="33" borderId="17" xfId="0" applyFont="1" applyFill="1" applyBorder="1" applyAlignment="1">
      <alignment horizontal="right" vertical="top" wrapText="1"/>
    </xf>
    <xf numFmtId="0" fontId="14" fillId="33" borderId="18" xfId="0" applyFont="1" applyFill="1" applyBorder="1" applyAlignment="1">
      <alignment horizontal="right" vertical="top" wrapText="1"/>
    </xf>
    <xf numFmtId="43" fontId="14" fillId="33" borderId="21" xfId="0" applyNumberFormat="1" applyFont="1" applyFill="1" applyBorder="1" applyAlignment="1">
      <alignment horizontal="center" vertical="center"/>
    </xf>
    <xf numFmtId="43" fontId="14" fillId="33" borderId="20" xfId="0" applyNumberFormat="1" applyFont="1" applyFill="1" applyBorder="1" applyAlignment="1">
      <alignment horizontal="center" vertical="center"/>
    </xf>
    <xf numFmtId="43" fontId="14" fillId="33" borderId="65" xfId="0" applyNumberFormat="1" applyFont="1" applyFill="1" applyBorder="1" applyAlignment="1">
      <alignment horizontal="center" vertical="center"/>
    </xf>
    <xf numFmtId="2" fontId="14" fillId="33" borderId="27" xfId="0" applyNumberFormat="1" applyFont="1" applyFill="1" applyBorder="1" applyAlignment="1">
      <alignment vertical="center"/>
    </xf>
    <xf numFmtId="2" fontId="14" fillId="33" borderId="22" xfId="0" applyNumberFormat="1" applyFont="1" applyFill="1" applyBorder="1" applyAlignment="1">
      <alignment vertical="center"/>
    </xf>
    <xf numFmtId="2" fontId="14" fillId="33" borderId="45" xfId="0" applyNumberFormat="1" applyFont="1" applyFill="1" applyBorder="1" applyAlignment="1">
      <alignment horizontal="center" vertical="center"/>
    </xf>
    <xf numFmtId="2" fontId="14" fillId="33" borderId="34" xfId="0" applyNumberFormat="1" applyFont="1" applyFill="1" applyBorder="1" applyAlignment="1">
      <alignment horizontal="center" vertical="center"/>
    </xf>
    <xf numFmtId="2" fontId="14" fillId="33" borderId="70" xfId="0" applyNumberFormat="1" applyFont="1" applyFill="1" applyBorder="1" applyAlignment="1">
      <alignment horizontal="center" vertical="center"/>
    </xf>
    <xf numFmtId="2" fontId="14" fillId="33" borderId="73" xfId="0" applyNumberFormat="1" applyFont="1" applyFill="1" applyBorder="1" applyAlignment="1">
      <alignment horizontal="center" vertical="center"/>
    </xf>
    <xf numFmtId="2" fontId="14" fillId="33" borderId="20" xfId="0" applyNumberFormat="1" applyFont="1" applyFill="1" applyBorder="1" applyAlignment="1">
      <alignment horizontal="center" vertical="center"/>
    </xf>
    <xf numFmtId="2" fontId="14" fillId="33" borderId="21" xfId="0" applyNumberFormat="1" applyFont="1" applyFill="1" applyBorder="1" applyAlignment="1">
      <alignment horizontal="center" vertical="center"/>
    </xf>
    <xf numFmtId="2" fontId="14" fillId="33" borderId="65" xfId="0" applyNumberFormat="1" applyFont="1" applyFill="1" applyBorder="1" applyAlignment="1">
      <alignment horizontal="center" vertical="center"/>
    </xf>
    <xf numFmtId="2" fontId="14" fillId="33" borderId="35" xfId="0" applyNumberFormat="1" applyFont="1" applyFill="1" applyBorder="1" applyAlignment="1">
      <alignment horizontal="center" vertical="center"/>
    </xf>
    <xf numFmtId="2" fontId="15" fillId="33" borderId="62" xfId="0" applyNumberFormat="1" applyFont="1" applyFill="1" applyBorder="1" applyAlignment="1">
      <alignment vertical="center"/>
    </xf>
    <xf numFmtId="2" fontId="15" fillId="33" borderId="90" xfId="0" applyNumberFormat="1" applyFont="1" applyFill="1" applyBorder="1" applyAlignment="1">
      <alignment vertical="center"/>
    </xf>
    <xf numFmtId="2" fontId="15" fillId="33" borderId="71" xfId="0" applyNumberFormat="1" applyFont="1" applyFill="1" applyBorder="1" applyAlignment="1">
      <alignment vertical="center"/>
    </xf>
    <xf numFmtId="2" fontId="15" fillId="33" borderId="37" xfId="0" applyNumberFormat="1" applyFont="1" applyFill="1" applyBorder="1" applyAlignment="1">
      <alignment vertical="center"/>
    </xf>
    <xf numFmtId="2" fontId="15" fillId="33" borderId="89" xfId="0" applyNumberFormat="1" applyFont="1" applyFill="1" applyBorder="1" applyAlignment="1">
      <alignment vertical="center"/>
    </xf>
    <xf numFmtId="2" fontId="15" fillId="33" borderId="103" xfId="0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5"/>
  <sheetViews>
    <sheetView tabSelected="1" zoomScale="72" zoomScaleNormal="72" zoomScaleSheetLayoutView="76" workbookViewId="0" topLeftCell="F127">
      <selection activeCell="X150" sqref="X15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5.00390625" style="0" customWidth="1"/>
    <col min="4" max="4" width="4.57421875" style="0" customWidth="1"/>
    <col min="5" max="5" width="72.8515625" style="0" customWidth="1"/>
    <col min="6" max="6" width="19.421875" style="0" customWidth="1"/>
    <col min="7" max="7" width="17.8515625" style="0" customWidth="1"/>
    <col min="8" max="8" width="17.00390625" style="0" customWidth="1"/>
    <col min="9" max="10" width="17.140625" style="0" customWidth="1"/>
    <col min="11" max="11" width="18.57421875" style="0" customWidth="1"/>
    <col min="12" max="12" width="16.00390625" style="0" customWidth="1"/>
    <col min="13" max="13" width="17.140625" style="0" customWidth="1"/>
    <col min="14" max="16" width="16.00390625" style="0" customWidth="1"/>
    <col min="17" max="17" width="17.00390625" style="0" customWidth="1"/>
    <col min="18" max="18" width="0.85546875" style="0" hidden="1" customWidth="1"/>
    <col min="19" max="19" width="1.421875" style="0" customWidth="1"/>
    <col min="21" max="21" width="5.00390625" style="0" customWidth="1"/>
    <col min="22" max="22" width="3.421875" style="0" customWidth="1"/>
    <col min="23" max="34" width="16.57421875" style="0" customWidth="1"/>
    <col min="35" max="35" width="3.57421875" style="0" customWidth="1"/>
  </cols>
  <sheetData>
    <row r="1" spans="1:36" ht="13.5" thickBo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4" customHeight="1">
      <c r="A2" s="73"/>
      <c r="B2" s="137"/>
      <c r="C2" s="436" t="s">
        <v>0</v>
      </c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7"/>
      <c r="S2" s="138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2"/>
      <c r="AJ2" s="3"/>
    </row>
    <row r="3" spans="1:36" ht="14.25" customHeight="1">
      <c r="A3" s="73"/>
      <c r="B3" s="139"/>
      <c r="C3" s="438" t="s">
        <v>95</v>
      </c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9"/>
      <c r="S3" s="14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2"/>
      <c r="AJ3" s="3"/>
    </row>
    <row r="4" spans="1:36" ht="16.5" customHeight="1">
      <c r="A4" s="73"/>
      <c r="B4" s="139"/>
      <c r="C4" s="438" t="s">
        <v>132</v>
      </c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9"/>
      <c r="S4" s="140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2"/>
      <c r="AJ4" s="3"/>
    </row>
    <row r="5" spans="1:36" ht="20.25" thickBot="1">
      <c r="A5" s="73"/>
      <c r="B5" s="139"/>
      <c r="C5" s="19"/>
      <c r="D5" s="19"/>
      <c r="E5" s="74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36" t="s">
        <v>119</v>
      </c>
      <c r="R5" s="75"/>
      <c r="S5" s="140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52"/>
      <c r="AJ5" s="3"/>
    </row>
    <row r="6" spans="1:36" ht="15.75" customHeight="1" thickBot="1" thickTop="1">
      <c r="A6" s="73"/>
      <c r="B6" s="139"/>
      <c r="C6" s="399" t="s">
        <v>129</v>
      </c>
      <c r="D6" s="440" t="s">
        <v>1</v>
      </c>
      <c r="E6" s="441"/>
      <c r="F6" s="406" t="s">
        <v>75</v>
      </c>
      <c r="G6" s="406"/>
      <c r="H6" s="406"/>
      <c r="I6" s="406"/>
      <c r="J6" s="406"/>
      <c r="K6" s="406"/>
      <c r="L6" s="405" t="s">
        <v>22</v>
      </c>
      <c r="M6" s="406"/>
      <c r="N6" s="406"/>
      <c r="O6" s="406"/>
      <c r="P6" s="406"/>
      <c r="Q6" s="407"/>
      <c r="R6" s="75"/>
      <c r="S6" s="140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52"/>
      <c r="AJ6" s="3"/>
    </row>
    <row r="7" spans="1:36" ht="20.25" thickTop="1">
      <c r="A7" s="73"/>
      <c r="B7" s="139"/>
      <c r="C7" s="400"/>
      <c r="D7" s="442"/>
      <c r="E7" s="442"/>
      <c r="F7" s="377" t="s">
        <v>19</v>
      </c>
      <c r="G7" s="378"/>
      <c r="H7" s="378"/>
      <c r="I7" s="377" t="s">
        <v>115</v>
      </c>
      <c r="J7" s="385"/>
      <c r="K7" s="300" t="s">
        <v>21</v>
      </c>
      <c r="L7" s="378" t="s">
        <v>19</v>
      </c>
      <c r="M7" s="378"/>
      <c r="N7" s="378"/>
      <c r="O7" s="377" t="s">
        <v>115</v>
      </c>
      <c r="P7" s="378"/>
      <c r="Q7" s="295" t="s">
        <v>23</v>
      </c>
      <c r="R7" s="75"/>
      <c r="S7" s="14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52"/>
      <c r="AJ7" s="3"/>
    </row>
    <row r="8" spans="1:36" ht="19.5">
      <c r="A8" s="73"/>
      <c r="B8" s="139"/>
      <c r="C8" s="400"/>
      <c r="D8" s="442"/>
      <c r="E8" s="442"/>
      <c r="F8" s="163" t="s">
        <v>133</v>
      </c>
      <c r="G8" s="93" t="s">
        <v>134</v>
      </c>
      <c r="H8" s="263" t="s">
        <v>121</v>
      </c>
      <c r="I8" s="163" t="s">
        <v>133</v>
      </c>
      <c r="J8" s="263" t="s">
        <v>121</v>
      </c>
      <c r="K8" s="298" t="s">
        <v>135</v>
      </c>
      <c r="L8" s="163" t="s">
        <v>133</v>
      </c>
      <c r="M8" s="93" t="s">
        <v>134</v>
      </c>
      <c r="N8" s="263" t="s">
        <v>121</v>
      </c>
      <c r="O8" s="163" t="s">
        <v>133</v>
      </c>
      <c r="P8" s="263" t="s">
        <v>121</v>
      </c>
      <c r="Q8" s="301" t="s">
        <v>135</v>
      </c>
      <c r="R8" s="75"/>
      <c r="S8" s="14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52"/>
      <c r="AJ8" s="3"/>
    </row>
    <row r="9" spans="1:36" ht="16.5" customHeight="1">
      <c r="A9" s="73"/>
      <c r="B9" s="139"/>
      <c r="C9" s="401"/>
      <c r="D9" s="443"/>
      <c r="E9" s="443"/>
      <c r="F9" s="164" t="s">
        <v>80</v>
      </c>
      <c r="G9" s="94" t="s">
        <v>80</v>
      </c>
      <c r="H9" s="297" t="s">
        <v>80</v>
      </c>
      <c r="I9" s="164" t="s">
        <v>80</v>
      </c>
      <c r="J9" s="297" t="s">
        <v>80</v>
      </c>
      <c r="K9" s="299" t="s">
        <v>81</v>
      </c>
      <c r="L9" s="164" t="s">
        <v>80</v>
      </c>
      <c r="M9" s="94" t="s">
        <v>80</v>
      </c>
      <c r="N9" s="297" t="s">
        <v>80</v>
      </c>
      <c r="O9" s="164" t="s">
        <v>80</v>
      </c>
      <c r="P9" s="297" t="s">
        <v>80</v>
      </c>
      <c r="Q9" s="302" t="s">
        <v>81</v>
      </c>
      <c r="R9" s="75"/>
      <c r="S9" s="14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52"/>
      <c r="AJ9" s="3"/>
    </row>
    <row r="10" spans="1:36" s="11" customFormat="1" ht="18" customHeight="1">
      <c r="A10" s="76"/>
      <c r="B10" s="141"/>
      <c r="C10" s="197">
        <v>1</v>
      </c>
      <c r="D10" s="42" t="s">
        <v>107</v>
      </c>
      <c r="E10" s="213"/>
      <c r="F10" s="165">
        <f>SUM(F11:F14)</f>
        <v>40657.56</v>
      </c>
      <c r="G10" s="81">
        <f>SUM(G11:G15)</f>
        <v>39642.89</v>
      </c>
      <c r="H10" s="72">
        <f aca="true" t="shared" si="0" ref="H10:Q10">SUM(H11:H14)</f>
        <v>37262.61</v>
      </c>
      <c r="I10" s="165">
        <f t="shared" si="0"/>
        <v>80300.45</v>
      </c>
      <c r="J10" s="72">
        <f t="shared" si="0"/>
        <v>73749.73000000001</v>
      </c>
      <c r="K10" s="227">
        <f t="shared" si="0"/>
        <v>152397.06999999998</v>
      </c>
      <c r="L10" s="61">
        <f t="shared" si="0"/>
        <v>55371.700000000004</v>
      </c>
      <c r="M10" s="81">
        <f t="shared" si="0"/>
        <v>54120.450000000004</v>
      </c>
      <c r="N10" s="72">
        <f t="shared" si="0"/>
        <v>51331.729999999996</v>
      </c>
      <c r="O10" s="165">
        <f t="shared" si="0"/>
        <v>109492.15000000001</v>
      </c>
      <c r="P10" s="72">
        <f t="shared" si="0"/>
        <v>101373.48</v>
      </c>
      <c r="Q10" s="269">
        <f t="shared" si="0"/>
        <v>207974.33999999997</v>
      </c>
      <c r="R10" s="77"/>
      <c r="S10" s="142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60"/>
      <c r="AJ10" s="4"/>
    </row>
    <row r="11" spans="1:36" ht="18" customHeight="1">
      <c r="A11" s="73"/>
      <c r="B11" s="139"/>
      <c r="C11" s="198"/>
      <c r="D11" s="95" t="s">
        <v>2</v>
      </c>
      <c r="E11" s="95" t="s">
        <v>3</v>
      </c>
      <c r="F11" s="32">
        <v>28981.65</v>
      </c>
      <c r="G11" s="33">
        <v>28581.66</v>
      </c>
      <c r="H11" s="67">
        <v>27869.18</v>
      </c>
      <c r="I11" s="32">
        <v>57563.31</v>
      </c>
      <c r="J11" s="67">
        <v>55429</v>
      </c>
      <c r="K11" s="223">
        <v>112343.91</v>
      </c>
      <c r="L11" s="32">
        <v>39405.42</v>
      </c>
      <c r="M11" s="33">
        <v>39040.15</v>
      </c>
      <c r="N11" s="67">
        <v>38282.96</v>
      </c>
      <c r="O11" s="223">
        <v>78445.57</v>
      </c>
      <c r="P11" s="67">
        <v>75718.75</v>
      </c>
      <c r="Q11" s="254">
        <v>153144.59</v>
      </c>
      <c r="R11" s="75"/>
      <c r="S11" s="140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52"/>
      <c r="AJ11" s="3"/>
    </row>
    <row r="12" spans="1:36" ht="18" customHeight="1">
      <c r="A12" s="73"/>
      <c r="B12" s="139"/>
      <c r="C12" s="198"/>
      <c r="D12" s="95" t="s">
        <v>4</v>
      </c>
      <c r="E12" s="95" t="s">
        <v>5</v>
      </c>
      <c r="F12" s="32">
        <v>10564.66</v>
      </c>
      <c r="G12" s="33">
        <v>10019.41</v>
      </c>
      <c r="H12" s="67">
        <v>8683.46</v>
      </c>
      <c r="I12" s="32">
        <v>20584.07</v>
      </c>
      <c r="J12" s="67">
        <v>16859.52</v>
      </c>
      <c r="K12" s="223">
        <v>35353.64</v>
      </c>
      <c r="L12" s="32">
        <v>14515.91</v>
      </c>
      <c r="M12" s="33">
        <v>13749.2</v>
      </c>
      <c r="N12" s="67">
        <v>12102.53</v>
      </c>
      <c r="O12" s="223">
        <v>28265.11</v>
      </c>
      <c r="P12" s="67">
        <v>23642.399999999998</v>
      </c>
      <c r="Q12" s="254">
        <v>48872.67999999999</v>
      </c>
      <c r="R12" s="75"/>
      <c r="S12" s="14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52"/>
      <c r="AJ12" s="3"/>
    </row>
    <row r="13" spans="1:36" ht="37.5" customHeight="1">
      <c r="A13" s="73"/>
      <c r="B13" s="139"/>
      <c r="C13" s="197"/>
      <c r="D13" s="95" t="s">
        <v>6</v>
      </c>
      <c r="E13" s="179" t="s">
        <v>20</v>
      </c>
      <c r="F13" s="32">
        <v>179.93</v>
      </c>
      <c r="G13" s="33">
        <v>234.27</v>
      </c>
      <c r="H13" s="67">
        <v>104.67</v>
      </c>
      <c r="I13" s="32">
        <v>414.2</v>
      </c>
      <c r="J13" s="67">
        <v>194.71</v>
      </c>
      <c r="K13" s="223">
        <v>505.12</v>
      </c>
      <c r="L13" s="32">
        <v>374.54</v>
      </c>
      <c r="M13" s="33">
        <v>367.99</v>
      </c>
      <c r="N13" s="67">
        <v>233.67</v>
      </c>
      <c r="O13" s="223">
        <v>742.53</v>
      </c>
      <c r="P13" s="67">
        <v>492.39000000000004</v>
      </c>
      <c r="Q13" s="254">
        <v>1033.55</v>
      </c>
      <c r="R13" s="75"/>
      <c r="S13" s="14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52"/>
      <c r="AJ13" s="3"/>
    </row>
    <row r="14" spans="1:36" ht="17.25" customHeight="1">
      <c r="A14" s="73"/>
      <c r="B14" s="139"/>
      <c r="C14" s="198"/>
      <c r="D14" s="95" t="s">
        <v>7</v>
      </c>
      <c r="E14" s="95" t="s">
        <v>8</v>
      </c>
      <c r="F14" s="32">
        <v>931.32</v>
      </c>
      <c r="G14" s="33">
        <v>807.55</v>
      </c>
      <c r="H14" s="67">
        <v>605.3</v>
      </c>
      <c r="I14" s="32">
        <v>1738.87</v>
      </c>
      <c r="J14" s="67">
        <v>1266.5</v>
      </c>
      <c r="K14" s="223">
        <v>4194.4</v>
      </c>
      <c r="L14" s="32">
        <v>1075.83</v>
      </c>
      <c r="M14" s="33">
        <v>963.11</v>
      </c>
      <c r="N14" s="67">
        <v>712.5699999999999</v>
      </c>
      <c r="O14" s="223">
        <v>2038.94</v>
      </c>
      <c r="P14" s="67">
        <v>1519.94</v>
      </c>
      <c r="Q14" s="254">
        <v>4923.52</v>
      </c>
      <c r="R14" s="75"/>
      <c r="S14" s="14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52"/>
      <c r="AJ14" s="3"/>
    </row>
    <row r="15" spans="1:36" ht="5.25" customHeight="1" hidden="1">
      <c r="A15" s="73"/>
      <c r="B15" s="139"/>
      <c r="C15" s="198"/>
      <c r="D15" s="95"/>
      <c r="E15" s="101"/>
      <c r="F15" s="32"/>
      <c r="G15" s="33"/>
      <c r="H15" s="67"/>
      <c r="I15" s="32"/>
      <c r="J15" s="67">
        <v>493.7</v>
      </c>
      <c r="K15" s="223"/>
      <c r="L15" s="32"/>
      <c r="M15" s="33"/>
      <c r="N15" s="31"/>
      <c r="O15" s="238"/>
      <c r="P15" s="95"/>
      <c r="Q15" s="282"/>
      <c r="R15" s="75"/>
      <c r="S15" s="14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52"/>
      <c r="AJ15" s="3"/>
    </row>
    <row r="16" spans="1:36" ht="18" customHeight="1">
      <c r="A16" s="73"/>
      <c r="B16" s="139"/>
      <c r="C16" s="197">
        <v>2</v>
      </c>
      <c r="D16" s="42" t="s">
        <v>9</v>
      </c>
      <c r="E16" s="214"/>
      <c r="F16" s="32">
        <v>6197.25</v>
      </c>
      <c r="G16" s="33">
        <v>5087.98</v>
      </c>
      <c r="H16" s="67">
        <v>4570.75</v>
      </c>
      <c r="I16" s="32">
        <v>11285.23</v>
      </c>
      <c r="J16" s="67">
        <v>8822.84</v>
      </c>
      <c r="K16" s="223">
        <v>22575.89</v>
      </c>
      <c r="L16" s="32">
        <v>11214.15</v>
      </c>
      <c r="M16" s="33">
        <v>8807.01</v>
      </c>
      <c r="N16" s="67">
        <v>9766.94</v>
      </c>
      <c r="O16" s="223">
        <v>20021.16</v>
      </c>
      <c r="P16" s="67">
        <v>20346.12</v>
      </c>
      <c r="Q16" s="254">
        <v>49315.17</v>
      </c>
      <c r="R16" s="75"/>
      <c r="S16" s="14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11" customFormat="1" ht="18" customHeight="1">
      <c r="A17" s="76"/>
      <c r="B17" s="141"/>
      <c r="C17" s="199">
        <v>3</v>
      </c>
      <c r="D17" s="430" t="s">
        <v>31</v>
      </c>
      <c r="E17" s="430"/>
      <c r="F17" s="36">
        <f aca="true" t="shared" si="1" ref="F17:Q17">F10+F16</f>
        <v>46854.81</v>
      </c>
      <c r="G17" s="37">
        <f t="shared" si="1"/>
        <v>44730.869999999995</v>
      </c>
      <c r="H17" s="256">
        <f t="shared" si="1"/>
        <v>41833.36</v>
      </c>
      <c r="I17" s="36">
        <f t="shared" si="1"/>
        <v>91585.68</v>
      </c>
      <c r="J17" s="256">
        <f t="shared" si="1"/>
        <v>82572.57</v>
      </c>
      <c r="K17" s="283">
        <f t="shared" si="1"/>
        <v>174972.95999999996</v>
      </c>
      <c r="L17" s="36">
        <f t="shared" si="1"/>
        <v>66585.85</v>
      </c>
      <c r="M17" s="37">
        <f t="shared" si="1"/>
        <v>62927.46000000001</v>
      </c>
      <c r="N17" s="256">
        <f t="shared" si="1"/>
        <v>61098.67</v>
      </c>
      <c r="O17" s="36">
        <f t="shared" si="1"/>
        <v>129513.31000000001</v>
      </c>
      <c r="P17" s="256">
        <f t="shared" si="1"/>
        <v>121719.59999999999</v>
      </c>
      <c r="Q17" s="266">
        <f t="shared" si="1"/>
        <v>257289.50999999995</v>
      </c>
      <c r="R17" s="77"/>
      <c r="S17" s="14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60"/>
      <c r="AJ17" s="4"/>
    </row>
    <row r="18" spans="1:36" ht="16.5" customHeight="1">
      <c r="A18" s="73"/>
      <c r="B18" s="139"/>
      <c r="C18" s="197">
        <v>4</v>
      </c>
      <c r="D18" s="42" t="s">
        <v>10</v>
      </c>
      <c r="E18" s="213"/>
      <c r="F18" s="32">
        <v>26405.01</v>
      </c>
      <c r="G18" s="33">
        <v>25910.86</v>
      </c>
      <c r="H18" s="67">
        <v>23988.01</v>
      </c>
      <c r="I18" s="32">
        <v>52315.87</v>
      </c>
      <c r="J18" s="67">
        <v>47222.89</v>
      </c>
      <c r="K18" s="223">
        <v>97381.82</v>
      </c>
      <c r="L18" s="288">
        <v>35675.04</v>
      </c>
      <c r="M18" s="246">
        <v>34971.9</v>
      </c>
      <c r="N18" s="245">
        <v>33084.39</v>
      </c>
      <c r="O18" s="288">
        <v>70646.94</v>
      </c>
      <c r="P18" s="245">
        <v>65104.2</v>
      </c>
      <c r="Q18" s="312">
        <v>133178.64</v>
      </c>
      <c r="R18" s="75"/>
      <c r="S18" s="14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52"/>
      <c r="AJ18" s="3"/>
    </row>
    <row r="19" spans="1:36" ht="1.5" customHeight="1" hidden="1">
      <c r="A19" s="73"/>
      <c r="B19" s="139"/>
      <c r="C19" s="197"/>
      <c r="D19" s="42"/>
      <c r="E19" s="215"/>
      <c r="F19" s="32"/>
      <c r="G19" s="33"/>
      <c r="H19" s="67"/>
      <c r="I19" s="32"/>
      <c r="J19" s="67"/>
      <c r="K19" s="223"/>
      <c r="L19" s="289"/>
      <c r="M19" s="247"/>
      <c r="N19" s="293"/>
      <c r="O19" s="288"/>
      <c r="P19" s="245"/>
      <c r="Q19" s="312"/>
      <c r="R19" s="75"/>
      <c r="S19" s="14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52"/>
      <c r="AJ19" s="3"/>
    </row>
    <row r="20" spans="1:36" ht="17.25" customHeight="1">
      <c r="A20" s="73"/>
      <c r="B20" s="139"/>
      <c r="C20" s="197">
        <v>5</v>
      </c>
      <c r="D20" s="42" t="s">
        <v>113</v>
      </c>
      <c r="E20" s="216"/>
      <c r="F20" s="32">
        <f>F21+F22</f>
        <v>10183.91</v>
      </c>
      <c r="G20" s="33">
        <v>9617.91</v>
      </c>
      <c r="H20" s="223">
        <f>H21+H22</f>
        <v>9333.04</v>
      </c>
      <c r="I20" s="32">
        <f>I21+I22</f>
        <v>19801.82</v>
      </c>
      <c r="J20" s="223">
        <f>J21+J22</f>
        <v>17959.239999999998</v>
      </c>
      <c r="K20" s="223">
        <f>K21+K22</f>
        <v>38053.8633</v>
      </c>
      <c r="L20" s="288">
        <f aca="true" t="shared" si="2" ref="L20:Q20">+L21+L22</f>
        <v>17421.48</v>
      </c>
      <c r="M20" s="246">
        <f t="shared" si="2"/>
        <v>15622.82</v>
      </c>
      <c r="N20" s="245">
        <f t="shared" si="2"/>
        <v>16762.34</v>
      </c>
      <c r="O20" s="288">
        <f t="shared" si="2"/>
        <v>33044.3</v>
      </c>
      <c r="P20" s="245">
        <f t="shared" si="2"/>
        <v>33728.450000000004</v>
      </c>
      <c r="Q20" s="312">
        <f t="shared" si="2"/>
        <v>73224.23000000001</v>
      </c>
      <c r="R20" s="75"/>
      <c r="S20" s="14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52"/>
      <c r="AJ20" s="3"/>
    </row>
    <row r="21" spans="1:36" ht="17.25" customHeight="1">
      <c r="A21" s="73"/>
      <c r="B21" s="139"/>
      <c r="C21" s="198"/>
      <c r="D21" s="95" t="s">
        <v>32</v>
      </c>
      <c r="E21" s="95" t="s">
        <v>43</v>
      </c>
      <c r="F21" s="32">
        <v>6142.09</v>
      </c>
      <c r="G21" s="33">
        <v>5906.38</v>
      </c>
      <c r="H21" s="67">
        <v>5563.93</v>
      </c>
      <c r="I21" s="32">
        <v>12048.47</v>
      </c>
      <c r="J21" s="67">
        <v>11128.5</v>
      </c>
      <c r="K21" s="223">
        <v>23537.07</v>
      </c>
      <c r="L21" s="288">
        <v>7888.44</v>
      </c>
      <c r="M21" s="246">
        <v>7706.55</v>
      </c>
      <c r="N21" s="245">
        <v>7364.2</v>
      </c>
      <c r="O21" s="288">
        <v>15594.99</v>
      </c>
      <c r="P21" s="245">
        <v>14801.99</v>
      </c>
      <c r="Q21" s="312">
        <v>31117.61</v>
      </c>
      <c r="R21" s="75"/>
      <c r="S21" s="14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52"/>
      <c r="AJ21" s="3"/>
    </row>
    <row r="22" spans="1:36" ht="17.25" customHeight="1">
      <c r="A22" s="73"/>
      <c r="B22" s="139"/>
      <c r="C22" s="197"/>
      <c r="D22" s="95" t="s">
        <v>16</v>
      </c>
      <c r="E22" s="217" t="s">
        <v>11</v>
      </c>
      <c r="F22" s="32">
        <f>10183.91-6142.09</f>
        <v>4041.8199999999997</v>
      </c>
      <c r="G22" s="54">
        <v>3711.53</v>
      </c>
      <c r="H22" s="67">
        <f>3769.11</f>
        <v>3769.11</v>
      </c>
      <c r="I22" s="32">
        <f>19801.82-12048.47</f>
        <v>7753.35</v>
      </c>
      <c r="J22" s="67">
        <v>6830.74</v>
      </c>
      <c r="K22" s="223">
        <f>15140.57-623.7767</f>
        <v>14516.7933</v>
      </c>
      <c r="L22" s="288">
        <v>9533.04</v>
      </c>
      <c r="M22" s="246">
        <v>7916.27</v>
      </c>
      <c r="N22" s="245">
        <v>9398.140000000001</v>
      </c>
      <c r="O22" s="288">
        <v>17449.31</v>
      </c>
      <c r="P22" s="245">
        <v>18926.460000000003</v>
      </c>
      <c r="Q22" s="312">
        <v>42106.62</v>
      </c>
      <c r="R22" s="75"/>
      <c r="S22" s="14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52"/>
      <c r="AJ22" s="3"/>
    </row>
    <row r="23" spans="1:36" ht="17.25" customHeight="1">
      <c r="A23" s="73"/>
      <c r="B23" s="139"/>
      <c r="C23" s="200">
        <v>6</v>
      </c>
      <c r="D23" s="109" t="s">
        <v>33</v>
      </c>
      <c r="E23" s="218"/>
      <c r="F23" s="395">
        <f aca="true" t="shared" si="3" ref="F23:Q23">F18+F20</f>
        <v>36588.92</v>
      </c>
      <c r="G23" s="393">
        <f t="shared" si="3"/>
        <v>35528.770000000004</v>
      </c>
      <c r="H23" s="383">
        <f t="shared" si="3"/>
        <v>33321.05</v>
      </c>
      <c r="I23" s="395">
        <f>I18+I20</f>
        <v>72117.69</v>
      </c>
      <c r="J23" s="383">
        <f>J18+J20</f>
        <v>65182.13</v>
      </c>
      <c r="K23" s="432">
        <f t="shared" si="3"/>
        <v>135435.6833</v>
      </c>
      <c r="L23" s="408">
        <f>L18+L20</f>
        <v>53096.520000000004</v>
      </c>
      <c r="M23" s="410">
        <f>M18+M20</f>
        <v>50594.72</v>
      </c>
      <c r="N23" s="383">
        <f t="shared" si="3"/>
        <v>49846.729999999996</v>
      </c>
      <c r="O23" s="395">
        <f>O18+O20</f>
        <v>103691.24</v>
      </c>
      <c r="P23" s="383">
        <f>P18+P20</f>
        <v>98832.65</v>
      </c>
      <c r="Q23" s="408">
        <f t="shared" si="3"/>
        <v>206402.87000000002</v>
      </c>
      <c r="R23" s="75"/>
      <c r="S23" s="14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4.25" customHeight="1">
      <c r="A24" s="73"/>
      <c r="B24" s="139"/>
      <c r="C24" s="201"/>
      <c r="D24" s="110"/>
      <c r="E24" s="217" t="s">
        <v>12</v>
      </c>
      <c r="F24" s="396"/>
      <c r="G24" s="431"/>
      <c r="H24" s="384"/>
      <c r="I24" s="396"/>
      <c r="J24" s="384"/>
      <c r="K24" s="433"/>
      <c r="L24" s="409"/>
      <c r="M24" s="411"/>
      <c r="N24" s="384"/>
      <c r="O24" s="396"/>
      <c r="P24" s="384"/>
      <c r="Q24" s="409"/>
      <c r="R24" s="75"/>
      <c r="S24" s="14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52"/>
      <c r="AJ24" s="3"/>
    </row>
    <row r="25" spans="1:36" ht="18.75" customHeight="1">
      <c r="A25" s="73"/>
      <c r="B25" s="139"/>
      <c r="C25" s="200">
        <v>7</v>
      </c>
      <c r="D25" s="109" t="s">
        <v>34</v>
      </c>
      <c r="E25" s="218"/>
      <c r="F25" s="412">
        <f aca="true" t="shared" si="4" ref="F25:Q25">F17-F23</f>
        <v>10265.89</v>
      </c>
      <c r="G25" s="420">
        <f t="shared" si="4"/>
        <v>9202.099999999991</v>
      </c>
      <c r="H25" s="381">
        <f t="shared" si="4"/>
        <v>8512.309999999998</v>
      </c>
      <c r="I25" s="412">
        <f>I17-I23</f>
        <v>19467.98999999999</v>
      </c>
      <c r="J25" s="381">
        <f>17209.66+180.78</f>
        <v>17390.44</v>
      </c>
      <c r="K25" s="397">
        <f t="shared" si="4"/>
        <v>39537.27669999996</v>
      </c>
      <c r="L25" s="412">
        <f>L17-L23</f>
        <v>13489.330000000002</v>
      </c>
      <c r="M25" s="414">
        <f>M17-M23</f>
        <v>12332.740000000005</v>
      </c>
      <c r="N25" s="381">
        <f t="shared" si="4"/>
        <v>11251.940000000002</v>
      </c>
      <c r="O25" s="397">
        <f>O17-O23</f>
        <v>25822.070000000007</v>
      </c>
      <c r="P25" s="381">
        <f>P17-P23</f>
        <v>22886.949999999997</v>
      </c>
      <c r="Q25" s="416">
        <f t="shared" si="4"/>
        <v>50886.63999999993</v>
      </c>
      <c r="R25" s="75"/>
      <c r="S25" s="14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52"/>
      <c r="AJ25" s="3"/>
    </row>
    <row r="26" spans="1:36" ht="17.25" customHeight="1">
      <c r="A26" s="73"/>
      <c r="B26" s="139"/>
      <c r="C26" s="201"/>
      <c r="D26" s="110"/>
      <c r="E26" s="217" t="s">
        <v>44</v>
      </c>
      <c r="F26" s="413"/>
      <c r="G26" s="421"/>
      <c r="H26" s="382"/>
      <c r="I26" s="413"/>
      <c r="J26" s="382"/>
      <c r="K26" s="398"/>
      <c r="L26" s="413"/>
      <c r="M26" s="415"/>
      <c r="N26" s="382"/>
      <c r="O26" s="398"/>
      <c r="P26" s="382"/>
      <c r="Q26" s="417"/>
      <c r="R26" s="75"/>
      <c r="S26" s="14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52"/>
      <c r="AJ26" s="3"/>
    </row>
    <row r="27" spans="1:36" ht="17.25" customHeight="1">
      <c r="A27" s="73"/>
      <c r="B27" s="139"/>
      <c r="C27" s="200">
        <v>8</v>
      </c>
      <c r="D27" s="195" t="s">
        <v>118</v>
      </c>
      <c r="E27" s="219"/>
      <c r="F27" s="32">
        <v>4360.6</v>
      </c>
      <c r="G27" s="82">
        <v>3999.73</v>
      </c>
      <c r="H27" s="82">
        <f>4365.37</f>
        <v>4365.37</v>
      </c>
      <c r="I27" s="235">
        <v>8360.33</v>
      </c>
      <c r="J27" s="82">
        <f>7771.71+180.78</f>
        <v>7952.49</v>
      </c>
      <c r="K27" s="235">
        <f>19599.54+623.7767</f>
        <v>20223.3167</v>
      </c>
      <c r="L27" s="288">
        <v>5742.1</v>
      </c>
      <c r="M27" s="246">
        <v>5294.48</v>
      </c>
      <c r="N27" s="245">
        <v>5752.29</v>
      </c>
      <c r="O27" s="288">
        <v>11036.58</v>
      </c>
      <c r="P27" s="245">
        <v>10397.320000000002</v>
      </c>
      <c r="Q27" s="312">
        <v>25032.07</v>
      </c>
      <c r="R27" s="75"/>
      <c r="S27" s="14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52"/>
      <c r="AJ27" s="3"/>
    </row>
    <row r="28" spans="1:36" ht="17.25" customHeight="1">
      <c r="A28" s="73"/>
      <c r="B28" s="139"/>
      <c r="C28" s="197"/>
      <c r="D28" s="42"/>
      <c r="E28" s="179" t="s">
        <v>76</v>
      </c>
      <c r="F28" s="32">
        <v>3841.77</v>
      </c>
      <c r="G28" s="67">
        <v>3358.58</v>
      </c>
      <c r="H28" s="67">
        <f>4028+90.39</f>
        <v>4118.39</v>
      </c>
      <c r="I28" s="223">
        <v>7200.35</v>
      </c>
      <c r="J28" s="67">
        <f>8112.19</f>
        <v>8112.19</v>
      </c>
      <c r="K28" s="223">
        <f>17284.28+623.7767</f>
        <v>17908.056699999997</v>
      </c>
      <c r="L28" s="288">
        <v>5330.96</v>
      </c>
      <c r="M28" s="246">
        <v>4309.38</v>
      </c>
      <c r="N28" s="245">
        <v>5366.3</v>
      </c>
      <c r="O28" s="288">
        <v>9640.34</v>
      </c>
      <c r="P28" s="245">
        <v>10393.86</v>
      </c>
      <c r="Q28" s="312">
        <v>22198.32</v>
      </c>
      <c r="R28" s="75"/>
      <c r="S28" s="14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52"/>
      <c r="AJ28" s="3"/>
    </row>
    <row r="29" spans="1:36" ht="18" customHeight="1">
      <c r="A29" s="73"/>
      <c r="B29" s="139"/>
      <c r="C29" s="201">
        <v>9</v>
      </c>
      <c r="D29" s="176" t="s">
        <v>35</v>
      </c>
      <c r="E29" s="176"/>
      <c r="F29" s="222">
        <v>0</v>
      </c>
      <c r="G29" s="127">
        <v>0</v>
      </c>
      <c r="H29" s="127">
        <v>0</v>
      </c>
      <c r="I29" s="222">
        <v>0</v>
      </c>
      <c r="J29" s="127">
        <v>0</v>
      </c>
      <c r="K29" s="222">
        <v>0</v>
      </c>
      <c r="L29" s="290">
        <v>0</v>
      </c>
      <c r="M29" s="127">
        <v>0</v>
      </c>
      <c r="N29" s="127">
        <v>0</v>
      </c>
      <c r="O29" s="222">
        <v>0</v>
      </c>
      <c r="P29" s="127">
        <v>0</v>
      </c>
      <c r="Q29" s="280">
        <v>0</v>
      </c>
      <c r="R29" s="75"/>
      <c r="S29" s="14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52"/>
      <c r="AJ29" s="3"/>
    </row>
    <row r="30" spans="1:36" ht="18" customHeight="1">
      <c r="A30" s="73"/>
      <c r="B30" s="139"/>
      <c r="C30" s="202">
        <v>10</v>
      </c>
      <c r="D30" s="196" t="s">
        <v>36</v>
      </c>
      <c r="E30" s="220"/>
      <c r="F30" s="223">
        <f aca="true" t="shared" si="5" ref="F30:P30">F25-F27-F29</f>
        <v>5905.289999999999</v>
      </c>
      <c r="G30" s="67">
        <f t="shared" si="5"/>
        <v>5202.369999999992</v>
      </c>
      <c r="H30" s="67">
        <f t="shared" si="5"/>
        <v>4146.939999999998</v>
      </c>
      <c r="I30" s="223">
        <f t="shared" si="5"/>
        <v>11107.65999999999</v>
      </c>
      <c r="J30" s="67">
        <f t="shared" si="5"/>
        <v>9437.949999999999</v>
      </c>
      <c r="K30" s="223">
        <f t="shared" si="5"/>
        <v>19313.95999999996</v>
      </c>
      <c r="L30" s="32">
        <f t="shared" si="5"/>
        <v>7747.230000000001</v>
      </c>
      <c r="M30" s="67">
        <f t="shared" si="5"/>
        <v>7038.260000000006</v>
      </c>
      <c r="N30" s="67">
        <f t="shared" si="5"/>
        <v>5499.650000000002</v>
      </c>
      <c r="O30" s="223">
        <f t="shared" si="5"/>
        <v>14785.490000000007</v>
      </c>
      <c r="P30" s="67">
        <f t="shared" si="5"/>
        <v>12489.629999999996</v>
      </c>
      <c r="Q30" s="254">
        <v>25854.57</v>
      </c>
      <c r="R30" s="75"/>
      <c r="S30" s="14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8" customHeight="1">
      <c r="A31" s="73"/>
      <c r="B31" s="139"/>
      <c r="C31" s="203">
        <v>11</v>
      </c>
      <c r="D31" s="111" t="s">
        <v>110</v>
      </c>
      <c r="E31" s="176"/>
      <c r="F31" s="128">
        <v>2026.224</v>
      </c>
      <c r="G31" s="64">
        <v>1509.94</v>
      </c>
      <c r="H31" s="64">
        <v>1046.53</v>
      </c>
      <c r="I31" s="236">
        <v>3536.16</v>
      </c>
      <c r="J31" s="64">
        <v>2988.46</v>
      </c>
      <c r="K31" s="236">
        <v>6212.39</v>
      </c>
      <c r="L31" s="288">
        <v>2591.88</v>
      </c>
      <c r="M31" s="246">
        <v>2184.66</v>
      </c>
      <c r="N31" s="245">
        <v>1375.94</v>
      </c>
      <c r="O31" s="288">
        <v>4776.54</v>
      </c>
      <c r="P31" s="245">
        <v>3778.21</v>
      </c>
      <c r="Q31" s="312">
        <v>8337.2</v>
      </c>
      <c r="R31" s="75"/>
      <c r="S31" s="14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52"/>
      <c r="AJ31" s="3"/>
    </row>
    <row r="32" spans="1:36" s="11" customFormat="1" ht="18" customHeight="1">
      <c r="A32" s="76"/>
      <c r="B32" s="141"/>
      <c r="C32" s="202">
        <v>12</v>
      </c>
      <c r="D32" s="12" t="s">
        <v>37</v>
      </c>
      <c r="E32" s="174"/>
      <c r="F32" s="61">
        <f aca="true" t="shared" si="6" ref="F32:Q32">F30-F31</f>
        <v>3879.065999999999</v>
      </c>
      <c r="G32" s="81">
        <f t="shared" si="6"/>
        <v>3692.4299999999917</v>
      </c>
      <c r="H32" s="72">
        <f t="shared" si="6"/>
        <v>3100.409999999998</v>
      </c>
      <c r="I32" s="165">
        <f t="shared" si="6"/>
        <v>7571.499999999991</v>
      </c>
      <c r="J32" s="72">
        <f t="shared" si="6"/>
        <v>6449.489999999999</v>
      </c>
      <c r="K32" s="227">
        <f t="shared" si="6"/>
        <v>13101.56999999996</v>
      </c>
      <c r="L32" s="61">
        <f t="shared" si="6"/>
        <v>5155.350000000001</v>
      </c>
      <c r="M32" s="62">
        <f t="shared" si="6"/>
        <v>4853.600000000006</v>
      </c>
      <c r="N32" s="257">
        <f t="shared" si="6"/>
        <v>4123.710000000003</v>
      </c>
      <c r="O32" s="61">
        <f t="shared" si="6"/>
        <v>10008.950000000008</v>
      </c>
      <c r="P32" s="257">
        <f t="shared" si="6"/>
        <v>8711.419999999995</v>
      </c>
      <c r="Q32" s="267">
        <f t="shared" si="6"/>
        <v>17517.37</v>
      </c>
      <c r="R32" s="77"/>
      <c r="S32" s="142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60"/>
      <c r="AJ32" s="4"/>
    </row>
    <row r="33" spans="1:36" ht="18" customHeight="1">
      <c r="A33" s="73"/>
      <c r="B33" s="139"/>
      <c r="C33" s="202">
        <v>13</v>
      </c>
      <c r="D33" s="422" t="s">
        <v>111</v>
      </c>
      <c r="E33" s="422"/>
      <c r="F33" s="180">
        <v>0</v>
      </c>
      <c r="G33" s="83">
        <v>0</v>
      </c>
      <c r="H33" s="83">
        <v>0</v>
      </c>
      <c r="I33" s="278">
        <v>0</v>
      </c>
      <c r="J33" s="83">
        <v>0</v>
      </c>
      <c r="K33" s="278">
        <v>0</v>
      </c>
      <c r="L33" s="291">
        <v>0</v>
      </c>
      <c r="M33" s="84">
        <v>0</v>
      </c>
      <c r="N33" s="294">
        <v>0</v>
      </c>
      <c r="O33" s="291">
        <v>0</v>
      </c>
      <c r="P33" s="294">
        <v>0</v>
      </c>
      <c r="Q33" s="296">
        <v>0</v>
      </c>
      <c r="R33" s="75"/>
      <c r="S33" s="14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52"/>
      <c r="AJ33" s="3"/>
    </row>
    <row r="34" spans="1:36" s="11" customFormat="1" ht="18" customHeight="1">
      <c r="A34" s="76"/>
      <c r="B34" s="141"/>
      <c r="C34" s="202">
        <v>14</v>
      </c>
      <c r="D34" s="112" t="s">
        <v>142</v>
      </c>
      <c r="E34" s="175"/>
      <c r="F34" s="165">
        <f>SUM(F32-F33)</f>
        <v>3879.065999999999</v>
      </c>
      <c r="G34" s="81">
        <f aca="true" t="shared" si="7" ref="G34:Q34">G32-G33</f>
        <v>3692.4299999999917</v>
      </c>
      <c r="H34" s="72">
        <f t="shared" si="7"/>
        <v>3100.409999999998</v>
      </c>
      <c r="I34" s="165">
        <f t="shared" si="7"/>
        <v>7571.499999999991</v>
      </c>
      <c r="J34" s="72">
        <f t="shared" si="7"/>
        <v>6449.489999999999</v>
      </c>
      <c r="K34" s="227">
        <f t="shared" si="7"/>
        <v>13101.56999999996</v>
      </c>
      <c r="L34" s="165">
        <f t="shared" si="7"/>
        <v>5155.350000000001</v>
      </c>
      <c r="M34" s="81">
        <f t="shared" si="7"/>
        <v>4853.600000000006</v>
      </c>
      <c r="N34" s="72">
        <f t="shared" si="7"/>
        <v>4123.710000000003</v>
      </c>
      <c r="O34" s="165">
        <f t="shared" si="7"/>
        <v>10008.950000000008</v>
      </c>
      <c r="P34" s="72">
        <f t="shared" si="7"/>
        <v>8711.419999999995</v>
      </c>
      <c r="Q34" s="269">
        <f t="shared" si="7"/>
        <v>17517.37</v>
      </c>
      <c r="R34" s="77"/>
      <c r="S34" s="142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60"/>
      <c r="AJ34" s="4"/>
    </row>
    <row r="35" spans="1:36" ht="18" customHeight="1">
      <c r="A35" s="73"/>
      <c r="B35" s="139"/>
      <c r="C35" s="202">
        <v>15</v>
      </c>
      <c r="D35" s="422" t="s">
        <v>98</v>
      </c>
      <c r="E35" s="422"/>
      <c r="F35" s="317"/>
      <c r="G35" s="318"/>
      <c r="H35" s="319"/>
      <c r="I35" s="320"/>
      <c r="J35" s="319"/>
      <c r="K35" s="321"/>
      <c r="L35" s="292">
        <v>35.47</v>
      </c>
      <c r="M35" s="249">
        <v>61.95</v>
      </c>
      <c r="N35" s="248">
        <v>29.98</v>
      </c>
      <c r="O35" s="292">
        <v>97.42</v>
      </c>
      <c r="P35" s="248">
        <v>100.15</v>
      </c>
      <c r="Q35" s="313">
        <v>314.44</v>
      </c>
      <c r="R35" s="75"/>
      <c r="S35" s="14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52"/>
      <c r="AJ35" s="3"/>
    </row>
    <row r="36" spans="1:36" ht="18" customHeight="1">
      <c r="A36" s="73"/>
      <c r="B36" s="139"/>
      <c r="C36" s="203">
        <v>16</v>
      </c>
      <c r="D36" s="423" t="s">
        <v>60</v>
      </c>
      <c r="E36" s="423"/>
      <c r="F36" s="322"/>
      <c r="G36" s="323"/>
      <c r="H36" s="324"/>
      <c r="I36" s="325"/>
      <c r="J36" s="324"/>
      <c r="K36" s="326"/>
      <c r="L36" s="292">
        <v>199.12</v>
      </c>
      <c r="M36" s="249">
        <v>201.98</v>
      </c>
      <c r="N36" s="248">
        <v>129.85</v>
      </c>
      <c r="O36" s="292">
        <v>401.1</v>
      </c>
      <c r="P36" s="248">
        <v>339.58</v>
      </c>
      <c r="Q36" s="313">
        <v>837.51</v>
      </c>
      <c r="R36" s="75"/>
      <c r="S36" s="14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52"/>
      <c r="AJ36" s="3"/>
    </row>
    <row r="37" spans="1:36" s="11" customFormat="1" ht="18" customHeight="1">
      <c r="A37" s="76"/>
      <c r="B37" s="141"/>
      <c r="C37" s="204">
        <v>17</v>
      </c>
      <c r="D37" s="113" t="s">
        <v>99</v>
      </c>
      <c r="E37" s="177"/>
      <c r="F37" s="36">
        <f aca="true" t="shared" si="8" ref="F37:K37">F34-F36</f>
        <v>3879.065999999999</v>
      </c>
      <c r="G37" s="37">
        <f t="shared" si="8"/>
        <v>3692.4299999999917</v>
      </c>
      <c r="H37" s="256">
        <f t="shared" si="8"/>
        <v>3100.409999999998</v>
      </c>
      <c r="I37" s="36">
        <f t="shared" si="8"/>
        <v>7571.499999999991</v>
      </c>
      <c r="J37" s="256">
        <f t="shared" si="8"/>
        <v>6449.489999999999</v>
      </c>
      <c r="K37" s="283">
        <f t="shared" si="8"/>
        <v>13101.56999999996</v>
      </c>
      <c r="L37" s="36">
        <f aca="true" t="shared" si="9" ref="L37:Q37">L34-L36+L35</f>
        <v>4991.700000000002</v>
      </c>
      <c r="M37" s="37">
        <f t="shared" si="9"/>
        <v>4713.570000000006</v>
      </c>
      <c r="N37" s="256">
        <f t="shared" si="9"/>
        <v>4023.840000000003</v>
      </c>
      <c r="O37" s="36">
        <f t="shared" si="9"/>
        <v>9705.270000000008</v>
      </c>
      <c r="P37" s="256">
        <f t="shared" si="9"/>
        <v>8471.989999999994</v>
      </c>
      <c r="Q37" s="266">
        <f t="shared" si="9"/>
        <v>16994.3</v>
      </c>
      <c r="R37" s="77"/>
      <c r="S37" s="14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60"/>
      <c r="AJ37" s="4"/>
    </row>
    <row r="38" spans="1:36" ht="28.5" customHeight="1">
      <c r="A38" s="73"/>
      <c r="B38" s="139"/>
      <c r="C38" s="202">
        <v>18</v>
      </c>
      <c r="D38" s="42" t="s">
        <v>13</v>
      </c>
      <c r="E38" s="95"/>
      <c r="F38" s="166">
        <v>776.2777</v>
      </c>
      <c r="G38" s="54">
        <v>756.62</v>
      </c>
      <c r="H38" s="67">
        <v>746.57</v>
      </c>
      <c r="I38" s="32">
        <v>776.28</v>
      </c>
      <c r="J38" s="67">
        <v>746.57</v>
      </c>
      <c r="K38" s="284">
        <v>746.57</v>
      </c>
      <c r="L38" s="284">
        <v>776.2777</v>
      </c>
      <c r="M38" s="284">
        <v>756.62</v>
      </c>
      <c r="N38" s="284">
        <v>746.57</v>
      </c>
      <c r="O38" s="284">
        <v>776.28</v>
      </c>
      <c r="P38" s="284">
        <v>746.57</v>
      </c>
      <c r="Q38" s="314">
        <v>746.57</v>
      </c>
      <c r="R38" s="75"/>
      <c r="S38" s="140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52"/>
      <c r="AJ38" s="3"/>
    </row>
    <row r="39" spans="1:36" ht="12.75" customHeight="1">
      <c r="A39" s="73"/>
      <c r="B39" s="139"/>
      <c r="C39" s="202"/>
      <c r="D39" s="95"/>
      <c r="E39" s="95" t="s">
        <v>141</v>
      </c>
      <c r="F39" s="327"/>
      <c r="G39" s="328"/>
      <c r="H39" s="329"/>
      <c r="I39" s="327"/>
      <c r="J39" s="329"/>
      <c r="K39" s="337"/>
      <c r="L39" s="327"/>
      <c r="M39" s="328"/>
      <c r="N39" s="329"/>
      <c r="O39" s="337"/>
      <c r="P39" s="329"/>
      <c r="Q39" s="341"/>
      <c r="R39" s="75"/>
      <c r="S39" s="14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52"/>
      <c r="AJ39" s="3"/>
    </row>
    <row r="40" spans="1:36" ht="24" customHeight="1">
      <c r="A40" s="73"/>
      <c r="B40" s="139"/>
      <c r="C40" s="202">
        <v>19</v>
      </c>
      <c r="D40" s="42" t="s">
        <v>45</v>
      </c>
      <c r="E40" s="95"/>
      <c r="F40" s="317"/>
      <c r="G40" s="318"/>
      <c r="H40" s="319"/>
      <c r="I40" s="320"/>
      <c r="J40" s="319"/>
      <c r="K40" s="223">
        <v>127691.65</v>
      </c>
      <c r="L40" s="327"/>
      <c r="M40" s="328"/>
      <c r="N40" s="329"/>
      <c r="O40" s="337"/>
      <c r="P40" s="329"/>
      <c r="Q40" s="254">
        <v>160640.97</v>
      </c>
      <c r="R40" s="75"/>
      <c r="S40" s="14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52"/>
      <c r="AJ40" s="3"/>
    </row>
    <row r="41" spans="1:36" ht="18" customHeight="1">
      <c r="A41" s="73"/>
      <c r="B41" s="139"/>
      <c r="C41" s="202"/>
      <c r="D41" s="114"/>
      <c r="E41" s="95" t="s">
        <v>112</v>
      </c>
      <c r="F41" s="330"/>
      <c r="G41" s="331"/>
      <c r="H41" s="332"/>
      <c r="I41" s="330"/>
      <c r="J41" s="332"/>
      <c r="K41" s="336"/>
      <c r="L41" s="330"/>
      <c r="M41" s="331"/>
      <c r="N41" s="339"/>
      <c r="O41" s="340"/>
      <c r="P41" s="339"/>
      <c r="Q41" s="342"/>
      <c r="R41" s="75"/>
      <c r="S41" s="14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52"/>
      <c r="AJ41" s="3"/>
    </row>
    <row r="42" spans="1:36" ht="18" customHeight="1">
      <c r="A42" s="73"/>
      <c r="B42" s="139"/>
      <c r="C42" s="202">
        <v>20</v>
      </c>
      <c r="D42" s="42" t="s">
        <v>14</v>
      </c>
      <c r="E42" s="178"/>
      <c r="F42" s="333"/>
      <c r="G42" s="334"/>
      <c r="H42" s="335"/>
      <c r="I42" s="333"/>
      <c r="J42" s="335"/>
      <c r="K42" s="338"/>
      <c r="L42" s="333"/>
      <c r="M42" s="334"/>
      <c r="N42" s="335"/>
      <c r="O42" s="338"/>
      <c r="P42" s="335"/>
      <c r="Q42" s="343"/>
      <c r="R42" s="75"/>
      <c r="S42" s="14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52"/>
      <c r="AJ42" s="3"/>
    </row>
    <row r="43" spans="1:36" ht="18" customHeight="1">
      <c r="A43" s="73"/>
      <c r="B43" s="139"/>
      <c r="C43" s="202"/>
      <c r="D43" s="115" t="s">
        <v>15</v>
      </c>
      <c r="E43" s="179" t="s">
        <v>41</v>
      </c>
      <c r="F43" s="167">
        <v>0.6018</v>
      </c>
      <c r="G43" s="86">
        <v>0.5915</v>
      </c>
      <c r="H43" s="274">
        <v>0.586</v>
      </c>
      <c r="I43" s="167">
        <v>0.6018</v>
      </c>
      <c r="J43" s="274">
        <v>0.586</v>
      </c>
      <c r="K43" s="285">
        <v>0.586</v>
      </c>
      <c r="L43" s="167">
        <v>0.6018</v>
      </c>
      <c r="M43" s="86">
        <v>0.5915</v>
      </c>
      <c r="N43" s="274">
        <v>0.586</v>
      </c>
      <c r="O43" s="167">
        <v>0.6018</v>
      </c>
      <c r="P43" s="274">
        <v>0.586</v>
      </c>
      <c r="Q43" s="281">
        <v>0.586</v>
      </c>
      <c r="R43" s="75"/>
      <c r="S43" s="14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52"/>
      <c r="AJ43" s="3"/>
    </row>
    <row r="44" spans="1:36" ht="18" customHeight="1">
      <c r="A44" s="73"/>
      <c r="B44" s="139"/>
      <c r="C44" s="202"/>
      <c r="D44" s="114" t="s">
        <v>16</v>
      </c>
      <c r="E44" s="95" t="s">
        <v>17</v>
      </c>
      <c r="F44" s="330"/>
      <c r="G44" s="331"/>
      <c r="H44" s="332"/>
      <c r="I44" s="330"/>
      <c r="J44" s="332"/>
      <c r="K44" s="336"/>
      <c r="L44" s="330"/>
      <c r="M44" s="331"/>
      <c r="N44" s="339"/>
      <c r="O44" s="340"/>
      <c r="P44" s="339"/>
      <c r="Q44" s="342"/>
      <c r="R44" s="75"/>
      <c r="S44" s="140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8" customHeight="1">
      <c r="A45" s="73"/>
      <c r="B45" s="139"/>
      <c r="C45" s="202"/>
      <c r="D45" s="114"/>
      <c r="E45" s="95" t="s">
        <v>106</v>
      </c>
      <c r="F45" s="167">
        <v>0.1217</v>
      </c>
      <c r="G45" s="86">
        <v>0.12</v>
      </c>
      <c r="H45" s="274">
        <v>0.1233</v>
      </c>
      <c r="I45" s="167">
        <v>0.1217</v>
      </c>
      <c r="J45" s="274">
        <v>0.1233</v>
      </c>
      <c r="K45" s="285">
        <v>0.12</v>
      </c>
      <c r="L45" s="348"/>
      <c r="M45" s="349"/>
      <c r="N45" s="350"/>
      <c r="O45" s="351"/>
      <c r="P45" s="350"/>
      <c r="Q45" s="352"/>
      <c r="R45" s="75"/>
      <c r="S45" s="14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52"/>
      <c r="AJ45" s="3"/>
    </row>
    <row r="46" spans="1:36" ht="18" customHeight="1">
      <c r="A46" s="73"/>
      <c r="B46" s="139"/>
      <c r="C46" s="202"/>
      <c r="D46" s="114"/>
      <c r="E46" s="95" t="s">
        <v>61</v>
      </c>
      <c r="F46" s="167">
        <v>0.1319</v>
      </c>
      <c r="G46" s="86">
        <v>0.1299</v>
      </c>
      <c r="H46" s="274">
        <v>0.1287</v>
      </c>
      <c r="I46" s="167">
        <v>0.1319</v>
      </c>
      <c r="J46" s="274">
        <v>0.1287</v>
      </c>
      <c r="K46" s="285">
        <v>0.1279</v>
      </c>
      <c r="L46" s="348"/>
      <c r="M46" s="349"/>
      <c r="N46" s="350"/>
      <c r="O46" s="351"/>
      <c r="P46" s="350"/>
      <c r="Q46" s="352"/>
      <c r="R46" s="75"/>
      <c r="S46" s="14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52"/>
      <c r="AJ46" s="3"/>
    </row>
    <row r="47" spans="1:36" ht="23.25" customHeight="1">
      <c r="A47" s="73"/>
      <c r="B47" s="139"/>
      <c r="C47" s="202"/>
      <c r="D47" s="114" t="s">
        <v>18</v>
      </c>
      <c r="E47" s="95" t="s">
        <v>38</v>
      </c>
      <c r="F47" s="344"/>
      <c r="G47" s="345"/>
      <c r="H47" s="346"/>
      <c r="I47" s="344"/>
      <c r="J47" s="346"/>
      <c r="K47" s="347"/>
      <c r="L47" s="344"/>
      <c r="M47" s="345"/>
      <c r="N47" s="353"/>
      <c r="O47" s="354"/>
      <c r="P47" s="353"/>
      <c r="Q47" s="355"/>
      <c r="R47" s="75"/>
      <c r="S47" s="140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52"/>
      <c r="AJ47" s="3"/>
    </row>
    <row r="48" spans="1:36" ht="36.75" customHeight="1">
      <c r="A48" s="73"/>
      <c r="B48" s="139"/>
      <c r="C48" s="205"/>
      <c r="D48" s="95"/>
      <c r="E48" s="179" t="s">
        <v>125</v>
      </c>
      <c r="F48" s="166">
        <v>5.08</v>
      </c>
      <c r="G48" s="54">
        <v>4.88</v>
      </c>
      <c r="H48" s="69">
        <v>4.15</v>
      </c>
      <c r="I48" s="166">
        <v>9.98</v>
      </c>
      <c r="J48" s="69">
        <v>8.64</v>
      </c>
      <c r="K48" s="284">
        <v>17.55</v>
      </c>
      <c r="L48" s="288">
        <v>6.54</v>
      </c>
      <c r="M48" s="246">
        <v>6.23</v>
      </c>
      <c r="N48" s="245">
        <v>5.39</v>
      </c>
      <c r="O48" s="315">
        <v>12.79</v>
      </c>
      <c r="P48" s="316">
        <v>11.35</v>
      </c>
      <c r="Q48" s="312">
        <v>22.76</v>
      </c>
      <c r="R48" s="75"/>
      <c r="S48" s="14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52"/>
      <c r="AJ48" s="3"/>
    </row>
    <row r="49" spans="1:36" ht="36" customHeight="1">
      <c r="A49" s="73"/>
      <c r="B49" s="139"/>
      <c r="C49" s="205"/>
      <c r="D49" s="95"/>
      <c r="E49" s="179" t="s">
        <v>126</v>
      </c>
      <c r="F49" s="166">
        <v>5.08</v>
      </c>
      <c r="G49" s="54">
        <v>4.88</v>
      </c>
      <c r="H49" s="69">
        <v>4.15</v>
      </c>
      <c r="I49" s="166">
        <v>9.98</v>
      </c>
      <c r="J49" s="69">
        <v>8.64</v>
      </c>
      <c r="K49" s="284">
        <v>17.55</v>
      </c>
      <c r="L49" s="288">
        <v>6.54</v>
      </c>
      <c r="M49" s="245">
        <v>6.23</v>
      </c>
      <c r="N49" s="245">
        <v>5.39</v>
      </c>
      <c r="O49" s="288">
        <v>12.79</v>
      </c>
      <c r="P49" s="245">
        <v>11.35</v>
      </c>
      <c r="Q49" s="312">
        <v>22.76</v>
      </c>
      <c r="R49" s="75"/>
      <c r="S49" s="140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52"/>
      <c r="AJ49" s="3"/>
    </row>
    <row r="50" spans="1:36" ht="18" customHeight="1">
      <c r="A50" s="73"/>
      <c r="B50" s="139"/>
      <c r="C50" s="205"/>
      <c r="D50" s="95" t="s">
        <v>25</v>
      </c>
      <c r="E50" s="95" t="s">
        <v>42</v>
      </c>
      <c r="F50" s="356"/>
      <c r="G50" s="357"/>
      <c r="H50" s="358"/>
      <c r="I50" s="356"/>
      <c r="J50" s="359"/>
      <c r="K50" s="360"/>
      <c r="L50" s="361"/>
      <c r="M50" s="362"/>
      <c r="N50" s="350"/>
      <c r="O50" s="351"/>
      <c r="P50" s="350"/>
      <c r="Q50" s="352"/>
      <c r="R50" s="75"/>
      <c r="S50" s="140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52"/>
      <c r="AJ50" s="3"/>
    </row>
    <row r="51" spans="1:36" ht="18" customHeight="1">
      <c r="A51" s="73"/>
      <c r="B51" s="139"/>
      <c r="C51" s="205"/>
      <c r="D51" s="95"/>
      <c r="E51" s="95" t="s">
        <v>26</v>
      </c>
      <c r="F51" s="166">
        <v>56834.28</v>
      </c>
      <c r="G51" s="87">
        <v>56420.77</v>
      </c>
      <c r="H51" s="275">
        <v>60712.38</v>
      </c>
      <c r="I51" s="166">
        <v>56834.28</v>
      </c>
      <c r="J51" s="275">
        <v>60712.38</v>
      </c>
      <c r="K51" s="284">
        <v>56725.34</v>
      </c>
      <c r="L51" s="363"/>
      <c r="M51" s="362"/>
      <c r="N51" s="350"/>
      <c r="O51" s="351"/>
      <c r="P51" s="350"/>
      <c r="Q51" s="352"/>
      <c r="R51" s="75"/>
      <c r="S51" s="140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52"/>
      <c r="AJ51" s="3"/>
    </row>
    <row r="52" spans="1:36" ht="18" customHeight="1">
      <c r="A52" s="73"/>
      <c r="B52" s="139"/>
      <c r="C52" s="205"/>
      <c r="D52" s="95"/>
      <c r="E52" s="95" t="s">
        <v>27</v>
      </c>
      <c r="F52" s="166">
        <v>28591.96</v>
      </c>
      <c r="G52" s="87">
        <v>28669.14</v>
      </c>
      <c r="H52" s="275">
        <v>32997.16</v>
      </c>
      <c r="I52" s="237">
        <v>28591.96</v>
      </c>
      <c r="J52" s="275">
        <v>32997.16</v>
      </c>
      <c r="K52" s="284">
        <v>27590.58</v>
      </c>
      <c r="L52" s="363"/>
      <c r="M52" s="362"/>
      <c r="N52" s="350"/>
      <c r="O52" s="351"/>
      <c r="P52" s="350"/>
      <c r="Q52" s="352"/>
      <c r="R52" s="75"/>
      <c r="S52" s="140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52"/>
      <c r="AJ52" s="3"/>
    </row>
    <row r="53" spans="1:36" ht="18" customHeight="1">
      <c r="A53" s="73"/>
      <c r="B53" s="139"/>
      <c r="C53" s="205"/>
      <c r="D53" s="95"/>
      <c r="E53" s="95" t="s">
        <v>28</v>
      </c>
      <c r="F53" s="181">
        <v>0.0415</v>
      </c>
      <c r="G53" s="88">
        <v>0.0429</v>
      </c>
      <c r="H53" s="276">
        <v>0.0489</v>
      </c>
      <c r="I53" s="181">
        <v>0.0415</v>
      </c>
      <c r="J53" s="276">
        <v>0.0489</v>
      </c>
      <c r="K53" s="286">
        <v>0.0425</v>
      </c>
      <c r="L53" s="363"/>
      <c r="M53" s="362"/>
      <c r="N53" s="350"/>
      <c r="O53" s="351"/>
      <c r="P53" s="350"/>
      <c r="Q53" s="352"/>
      <c r="R53" s="75"/>
      <c r="S53" s="140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52"/>
      <c r="AJ53" s="3"/>
    </row>
    <row r="54" spans="1:36" ht="18" customHeight="1">
      <c r="A54" s="73"/>
      <c r="B54" s="139"/>
      <c r="C54" s="205"/>
      <c r="D54" s="95"/>
      <c r="E54" s="95" t="s">
        <v>29</v>
      </c>
      <c r="F54" s="181">
        <v>0.0214</v>
      </c>
      <c r="G54" s="88">
        <v>0.0224</v>
      </c>
      <c r="H54" s="276">
        <v>0.0273</v>
      </c>
      <c r="I54" s="181">
        <v>0.0214</v>
      </c>
      <c r="J54" s="276">
        <v>0.0273</v>
      </c>
      <c r="K54" s="286">
        <v>0.0212</v>
      </c>
      <c r="L54" s="363"/>
      <c r="M54" s="362"/>
      <c r="N54" s="350"/>
      <c r="O54" s="351"/>
      <c r="P54" s="350"/>
      <c r="Q54" s="352"/>
      <c r="R54" s="75"/>
      <c r="S54" s="140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52"/>
      <c r="AJ54" s="3"/>
    </row>
    <row r="55" spans="1:36" ht="18" customHeight="1">
      <c r="A55" s="73"/>
      <c r="B55" s="139"/>
      <c r="C55" s="205"/>
      <c r="D55" s="95" t="s">
        <v>30</v>
      </c>
      <c r="E55" s="95" t="s">
        <v>108</v>
      </c>
      <c r="F55" s="181">
        <v>0.0075</v>
      </c>
      <c r="G55" s="88">
        <v>0.0072</v>
      </c>
      <c r="H55" s="276">
        <v>0.0067</v>
      </c>
      <c r="I55" s="181">
        <v>0.0073</v>
      </c>
      <c r="J55" s="276">
        <v>0.007</v>
      </c>
      <c r="K55" s="286">
        <v>0.0068</v>
      </c>
      <c r="L55" s="363"/>
      <c r="M55" s="362"/>
      <c r="N55" s="350"/>
      <c r="O55" s="351"/>
      <c r="P55" s="350"/>
      <c r="Q55" s="352"/>
      <c r="R55" s="75"/>
      <c r="S55" s="140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8" customHeight="1">
      <c r="A56" s="73"/>
      <c r="B56" s="139"/>
      <c r="C56" s="202">
        <v>21</v>
      </c>
      <c r="D56" s="42" t="s">
        <v>39</v>
      </c>
      <c r="E56" s="95"/>
      <c r="F56" s="182"/>
      <c r="G56" s="31"/>
      <c r="H56" s="31"/>
      <c r="I56" s="238"/>
      <c r="J56" s="31"/>
      <c r="K56" s="238"/>
      <c r="L56" s="363"/>
      <c r="M56" s="362"/>
      <c r="N56" s="350"/>
      <c r="O56" s="351"/>
      <c r="P56" s="350"/>
      <c r="Q56" s="352"/>
      <c r="R56" s="75"/>
      <c r="S56" s="140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8" customHeight="1">
      <c r="A57" s="73"/>
      <c r="B57" s="139"/>
      <c r="C57" s="205"/>
      <c r="D57" s="95"/>
      <c r="E57" s="95" t="s">
        <v>40</v>
      </c>
      <c r="F57" s="183">
        <v>3091142390</v>
      </c>
      <c r="G57" s="105">
        <v>3091132670</v>
      </c>
      <c r="H57" s="105">
        <v>3091132670</v>
      </c>
      <c r="I57" s="239">
        <v>3091142390</v>
      </c>
      <c r="J57" s="105">
        <v>3091132670</v>
      </c>
      <c r="K57" s="239">
        <v>3091132670</v>
      </c>
      <c r="L57" s="363"/>
      <c r="M57" s="362"/>
      <c r="N57" s="364"/>
      <c r="O57" s="365"/>
      <c r="P57" s="364"/>
      <c r="Q57" s="352"/>
      <c r="R57" s="75"/>
      <c r="S57" s="140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8" customHeight="1">
      <c r="A58" s="73"/>
      <c r="B58" s="139"/>
      <c r="C58" s="205"/>
      <c r="D58" s="95"/>
      <c r="E58" s="95" t="s">
        <v>46</v>
      </c>
      <c r="F58" s="240">
        <v>0.3982</v>
      </c>
      <c r="G58" s="106">
        <v>0.4085</v>
      </c>
      <c r="H58" s="277">
        <v>0.414</v>
      </c>
      <c r="I58" s="279">
        <v>0.3982</v>
      </c>
      <c r="J58" s="277">
        <v>0.414</v>
      </c>
      <c r="K58" s="287">
        <v>0.414</v>
      </c>
      <c r="L58" s="363"/>
      <c r="M58" s="362"/>
      <c r="N58" s="366"/>
      <c r="O58" s="367"/>
      <c r="P58" s="366"/>
      <c r="Q58" s="352"/>
      <c r="R58" s="75"/>
      <c r="S58" s="140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8" customHeight="1">
      <c r="A59" s="73"/>
      <c r="B59" s="139"/>
      <c r="C59" s="202">
        <v>22</v>
      </c>
      <c r="D59" s="42" t="s">
        <v>77</v>
      </c>
      <c r="E59" s="42"/>
      <c r="F59" s="386" t="s">
        <v>62</v>
      </c>
      <c r="G59" s="387"/>
      <c r="H59" s="387"/>
      <c r="I59" s="387"/>
      <c r="J59" s="387"/>
      <c r="K59" s="387"/>
      <c r="L59" s="363"/>
      <c r="M59" s="362"/>
      <c r="N59" s="366"/>
      <c r="O59" s="367"/>
      <c r="P59" s="366"/>
      <c r="Q59" s="352"/>
      <c r="R59" s="75"/>
      <c r="S59" s="140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8" customHeight="1">
      <c r="A60" s="73"/>
      <c r="B60" s="139"/>
      <c r="C60" s="205"/>
      <c r="D60" s="95" t="s">
        <v>47</v>
      </c>
      <c r="E60" s="116" t="s">
        <v>48</v>
      </c>
      <c r="F60" s="388"/>
      <c r="G60" s="389"/>
      <c r="H60" s="389"/>
      <c r="I60" s="389"/>
      <c r="J60" s="389"/>
      <c r="K60" s="389"/>
      <c r="L60" s="363"/>
      <c r="M60" s="362"/>
      <c r="N60" s="366"/>
      <c r="O60" s="367"/>
      <c r="P60" s="366"/>
      <c r="Q60" s="352"/>
      <c r="R60" s="75"/>
      <c r="S60" s="14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30.75" customHeight="1">
      <c r="A61" s="73"/>
      <c r="B61" s="139"/>
      <c r="C61" s="205"/>
      <c r="D61" s="95"/>
      <c r="E61" s="116" t="s">
        <v>51</v>
      </c>
      <c r="F61" s="388"/>
      <c r="G61" s="389"/>
      <c r="H61" s="389"/>
      <c r="I61" s="389"/>
      <c r="J61" s="389"/>
      <c r="K61" s="389"/>
      <c r="L61" s="363"/>
      <c r="M61" s="362"/>
      <c r="N61" s="366"/>
      <c r="O61" s="367"/>
      <c r="P61" s="366"/>
      <c r="Q61" s="352"/>
      <c r="R61" s="75"/>
      <c r="S61" s="140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19" ht="40.5" customHeight="1">
      <c r="A62" s="73"/>
      <c r="B62" s="139"/>
      <c r="C62" s="205"/>
      <c r="D62" s="95"/>
      <c r="E62" s="179" t="s">
        <v>78</v>
      </c>
      <c r="F62" s="388"/>
      <c r="G62" s="389"/>
      <c r="H62" s="389"/>
      <c r="I62" s="389"/>
      <c r="J62" s="389"/>
      <c r="K62" s="389"/>
      <c r="L62" s="363"/>
      <c r="M62" s="362"/>
      <c r="N62" s="366"/>
      <c r="O62" s="367"/>
      <c r="P62" s="366"/>
      <c r="Q62" s="352"/>
      <c r="R62" s="75"/>
      <c r="S62" s="140"/>
    </row>
    <row r="63" spans="1:19" ht="37.5">
      <c r="A63" s="73"/>
      <c r="B63" s="139"/>
      <c r="C63" s="205"/>
      <c r="D63" s="95"/>
      <c r="E63" s="179" t="s">
        <v>49</v>
      </c>
      <c r="F63" s="388"/>
      <c r="G63" s="390"/>
      <c r="H63" s="390"/>
      <c r="I63" s="390"/>
      <c r="J63" s="390"/>
      <c r="K63" s="390"/>
      <c r="L63" s="363"/>
      <c r="M63" s="362"/>
      <c r="N63" s="366"/>
      <c r="O63" s="368"/>
      <c r="P63" s="369"/>
      <c r="Q63" s="352"/>
      <c r="R63" s="75"/>
      <c r="S63" s="140"/>
    </row>
    <row r="64" spans="1:19" ht="18.75">
      <c r="A64" s="73"/>
      <c r="B64" s="139"/>
      <c r="C64" s="205"/>
      <c r="D64" s="95" t="s">
        <v>4</v>
      </c>
      <c r="E64" s="162" t="s">
        <v>50</v>
      </c>
      <c r="F64" s="375"/>
      <c r="G64" s="376"/>
      <c r="H64" s="376"/>
      <c r="I64" s="376"/>
      <c r="J64" s="376"/>
      <c r="K64" s="376"/>
      <c r="L64" s="363"/>
      <c r="M64" s="362"/>
      <c r="N64" s="366"/>
      <c r="O64" s="368"/>
      <c r="P64" s="369"/>
      <c r="Q64" s="352"/>
      <c r="R64" s="75"/>
      <c r="S64" s="140"/>
    </row>
    <row r="65" spans="1:19" ht="30.75" customHeight="1">
      <c r="A65" s="73"/>
      <c r="B65" s="139"/>
      <c r="C65" s="205"/>
      <c r="D65" s="95"/>
      <c r="E65" s="116" t="s">
        <v>51</v>
      </c>
      <c r="F65" s="212">
        <v>4671634652</v>
      </c>
      <c r="G65" s="89">
        <v>4475075262</v>
      </c>
      <c r="H65" s="89">
        <v>4374598250</v>
      </c>
      <c r="I65" s="212">
        <v>4671634652</v>
      </c>
      <c r="J65" s="89">
        <v>4374598250</v>
      </c>
      <c r="K65" s="89">
        <v>4374598250</v>
      </c>
      <c r="L65" s="363"/>
      <c r="M65" s="362"/>
      <c r="N65" s="369"/>
      <c r="O65" s="368"/>
      <c r="P65" s="369"/>
      <c r="Q65" s="352"/>
      <c r="R65" s="75"/>
      <c r="S65" s="140"/>
    </row>
    <row r="66" spans="1:19" ht="40.5" customHeight="1">
      <c r="A66" s="73"/>
      <c r="B66" s="139"/>
      <c r="C66" s="205"/>
      <c r="D66" s="95"/>
      <c r="E66" s="179" t="s">
        <v>78</v>
      </c>
      <c r="F66" s="185">
        <v>1</v>
      </c>
      <c r="G66" s="90">
        <v>1</v>
      </c>
      <c r="H66" s="241">
        <v>1</v>
      </c>
      <c r="I66" s="185">
        <v>1</v>
      </c>
      <c r="J66" s="90">
        <v>1</v>
      </c>
      <c r="K66" s="241">
        <v>1</v>
      </c>
      <c r="L66" s="363"/>
      <c r="M66" s="362"/>
      <c r="N66" s="369"/>
      <c r="O66" s="368"/>
      <c r="P66" s="369"/>
      <c r="Q66" s="352"/>
      <c r="R66" s="75"/>
      <c r="S66" s="140"/>
    </row>
    <row r="67" spans="1:19" ht="38.25" thickBot="1">
      <c r="A67" s="73"/>
      <c r="B67" s="139"/>
      <c r="C67" s="206"/>
      <c r="D67" s="117"/>
      <c r="E67" s="184" t="s">
        <v>49</v>
      </c>
      <c r="F67" s="186">
        <v>0.6018</v>
      </c>
      <c r="G67" s="91">
        <v>0.5915</v>
      </c>
      <c r="H67" s="242">
        <v>0.586</v>
      </c>
      <c r="I67" s="186">
        <v>0.6018</v>
      </c>
      <c r="J67" s="91">
        <v>0.586</v>
      </c>
      <c r="K67" s="242">
        <v>0.586</v>
      </c>
      <c r="L67" s="370"/>
      <c r="M67" s="371"/>
      <c r="N67" s="372"/>
      <c r="O67" s="370"/>
      <c r="P67" s="373"/>
      <c r="Q67" s="374"/>
      <c r="R67" s="75"/>
      <c r="S67" s="140"/>
    </row>
    <row r="68" spans="1:21" ht="19.5" thickTop="1">
      <c r="A68" s="73"/>
      <c r="B68" s="139"/>
      <c r="C68" s="19"/>
      <c r="D68" s="95"/>
      <c r="E68" s="95" t="s">
        <v>156</v>
      </c>
      <c r="F68" s="95"/>
      <c r="G68" s="95"/>
      <c r="H68" s="95"/>
      <c r="I68" s="95"/>
      <c r="J68" s="95"/>
      <c r="K68" s="96"/>
      <c r="L68" s="96"/>
      <c r="M68" s="96"/>
      <c r="N68" s="95"/>
      <c r="O68" s="95"/>
      <c r="P68" s="95"/>
      <c r="Q68" s="95"/>
      <c r="R68" s="75"/>
      <c r="S68" s="140"/>
      <c r="T68" s="3"/>
      <c r="U68" s="3"/>
    </row>
    <row r="69" spans="1:21" ht="18.75">
      <c r="A69" s="73"/>
      <c r="B69" s="139"/>
      <c r="C69" s="19"/>
      <c r="D69" s="95"/>
      <c r="E69" s="95"/>
      <c r="F69" s="95"/>
      <c r="G69" s="95"/>
      <c r="H69" s="95"/>
      <c r="I69" s="95"/>
      <c r="J69" s="95"/>
      <c r="K69" s="96"/>
      <c r="L69" s="96"/>
      <c r="M69" s="96"/>
      <c r="N69" s="95"/>
      <c r="O69" s="95"/>
      <c r="P69" s="95"/>
      <c r="Q69" s="95"/>
      <c r="R69" s="75"/>
      <c r="S69" s="140"/>
      <c r="T69" s="3"/>
      <c r="U69" s="3"/>
    </row>
    <row r="70" spans="1:21" ht="19.5" thickBot="1">
      <c r="A70" s="73"/>
      <c r="B70" s="154"/>
      <c r="C70" s="155"/>
      <c r="D70" s="155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7" t="s">
        <v>96</v>
      </c>
      <c r="R70" s="157" t="s">
        <v>96</v>
      </c>
      <c r="S70" s="153"/>
      <c r="T70" s="3"/>
      <c r="U70" s="3"/>
    </row>
    <row r="71" spans="1:21" ht="18.75">
      <c r="A71" s="73"/>
      <c r="B71" s="137"/>
      <c r="C71" s="158"/>
      <c r="D71" s="159"/>
      <c r="E71" s="159"/>
      <c r="F71" s="159"/>
      <c r="G71" s="159"/>
      <c r="H71" s="159"/>
      <c r="I71" s="159"/>
      <c r="J71" s="159"/>
      <c r="K71" s="160"/>
      <c r="L71" s="160"/>
      <c r="M71" s="160"/>
      <c r="N71" s="159"/>
      <c r="O71" s="159"/>
      <c r="P71" s="159"/>
      <c r="Q71" s="159"/>
      <c r="R71" s="161"/>
      <c r="S71" s="138"/>
      <c r="T71" s="3"/>
      <c r="U71" s="3"/>
    </row>
    <row r="72" spans="1:21" ht="18.75">
      <c r="A72" s="73"/>
      <c r="B72" s="139"/>
      <c r="C72" s="19"/>
      <c r="D72" s="95"/>
      <c r="E72" s="96" t="s">
        <v>123</v>
      </c>
      <c r="F72" s="96"/>
      <c r="G72" s="96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75"/>
      <c r="S72" s="140"/>
      <c r="T72" s="3"/>
      <c r="U72" s="3"/>
    </row>
    <row r="73" spans="1:21" ht="16.5" customHeight="1" thickBot="1">
      <c r="A73" s="73"/>
      <c r="B73" s="139"/>
      <c r="C73" s="19"/>
      <c r="D73" s="95"/>
      <c r="E73" s="95"/>
      <c r="F73" s="96"/>
      <c r="G73" s="96"/>
      <c r="H73" s="95"/>
      <c r="I73" s="95"/>
      <c r="J73" s="97" t="s">
        <v>154</v>
      </c>
      <c r="K73" s="96"/>
      <c r="L73" s="96"/>
      <c r="N73" s="95"/>
      <c r="O73" s="95"/>
      <c r="P73" s="95"/>
      <c r="Q73" s="97"/>
      <c r="R73" s="75"/>
      <c r="S73" s="140"/>
      <c r="U73" s="3"/>
    </row>
    <row r="74" spans="1:21" ht="16.5" customHeight="1" thickBot="1" thickTop="1">
      <c r="A74" s="73"/>
      <c r="B74" s="139"/>
      <c r="C74" s="19"/>
      <c r="D74" s="399" t="s">
        <v>129</v>
      </c>
      <c r="E74" s="402" t="s">
        <v>1</v>
      </c>
      <c r="F74" s="449" t="s">
        <v>75</v>
      </c>
      <c r="G74" s="450"/>
      <c r="H74" s="450"/>
      <c r="I74" s="449" t="s">
        <v>22</v>
      </c>
      <c r="J74" s="450"/>
      <c r="K74" s="451"/>
      <c r="L74" s="95"/>
      <c r="M74" s="95"/>
      <c r="N74" s="96"/>
      <c r="O74" s="96"/>
      <c r="P74" s="96"/>
      <c r="Q74" s="96"/>
      <c r="R74" s="75"/>
      <c r="S74" s="140"/>
      <c r="U74" s="3"/>
    </row>
    <row r="75" spans="1:21" ht="19.5" customHeight="1" thickTop="1">
      <c r="A75" s="73"/>
      <c r="B75" s="144"/>
      <c r="C75" s="19"/>
      <c r="D75" s="400"/>
      <c r="E75" s="403"/>
      <c r="F75" s="424" t="s">
        <v>155</v>
      </c>
      <c r="G75" s="427" t="s">
        <v>136</v>
      </c>
      <c r="H75" s="457" t="s">
        <v>137</v>
      </c>
      <c r="I75" s="425" t="s">
        <v>138</v>
      </c>
      <c r="J75" s="428" t="s">
        <v>122</v>
      </c>
      <c r="K75" s="444" t="s">
        <v>139</v>
      </c>
      <c r="L75" s="95"/>
      <c r="M75" s="95"/>
      <c r="N75" s="95"/>
      <c r="O75" s="95"/>
      <c r="P75" s="95"/>
      <c r="Q75" s="98"/>
      <c r="R75" s="75"/>
      <c r="S75" s="140"/>
      <c r="U75" s="3"/>
    </row>
    <row r="76" spans="1:21" ht="19.5" customHeight="1">
      <c r="A76" s="73"/>
      <c r="B76" s="144"/>
      <c r="C76" s="19"/>
      <c r="D76" s="400"/>
      <c r="E76" s="403"/>
      <c r="F76" s="425"/>
      <c r="G76" s="428"/>
      <c r="H76" s="444" t="s">
        <v>97</v>
      </c>
      <c r="I76" s="425"/>
      <c r="J76" s="428"/>
      <c r="K76" s="444"/>
      <c r="L76" s="95"/>
      <c r="M76" s="95"/>
      <c r="N76" s="95"/>
      <c r="O76" s="95"/>
      <c r="P76" s="95"/>
      <c r="Q76" s="99"/>
      <c r="R76" s="75"/>
      <c r="S76" s="140"/>
      <c r="U76" s="3"/>
    </row>
    <row r="77" spans="1:21" ht="17.25" customHeight="1" thickBot="1">
      <c r="A77" s="73"/>
      <c r="B77" s="144"/>
      <c r="C77" s="19"/>
      <c r="D77" s="400"/>
      <c r="E77" s="404"/>
      <c r="F77" s="426"/>
      <c r="G77" s="429"/>
      <c r="H77" s="445" t="s">
        <v>81</v>
      </c>
      <c r="I77" s="426"/>
      <c r="J77" s="429"/>
      <c r="K77" s="445"/>
      <c r="L77" s="95"/>
      <c r="M77" s="95"/>
      <c r="N77" s="95"/>
      <c r="O77" s="95"/>
      <c r="P77" s="95"/>
      <c r="Q77" s="98"/>
      <c r="R77" s="75"/>
      <c r="S77" s="140"/>
      <c r="U77" s="3"/>
    </row>
    <row r="78" spans="1:21" ht="19.5" customHeight="1" thickBot="1" thickTop="1">
      <c r="A78" s="73"/>
      <c r="B78" s="144"/>
      <c r="C78" s="19"/>
      <c r="D78" s="233">
        <v>1</v>
      </c>
      <c r="E78" s="187" t="s">
        <v>64</v>
      </c>
      <c r="F78" s="458"/>
      <c r="G78" s="459"/>
      <c r="H78" s="460"/>
      <c r="I78" s="458"/>
      <c r="J78" s="459"/>
      <c r="K78" s="460"/>
      <c r="L78" s="95"/>
      <c r="M78" s="95"/>
      <c r="N78" s="95"/>
      <c r="O78" s="95"/>
      <c r="P78" s="95"/>
      <c r="Q78" s="53"/>
      <c r="R78" s="75"/>
      <c r="S78" s="140"/>
      <c r="U78" s="3"/>
    </row>
    <row r="79" spans="1:21" ht="18" customHeight="1">
      <c r="A79" s="73"/>
      <c r="B79" s="144"/>
      <c r="C79" s="19"/>
      <c r="D79" s="231" t="s">
        <v>53</v>
      </c>
      <c r="E79" s="188" t="s">
        <v>65</v>
      </c>
      <c r="F79" s="168">
        <v>776.28</v>
      </c>
      <c r="G79" s="20">
        <v>746.57</v>
      </c>
      <c r="H79" s="243">
        <v>746.57</v>
      </c>
      <c r="I79" s="250">
        <v>776.28</v>
      </c>
      <c r="J79" s="250">
        <v>746.57</v>
      </c>
      <c r="K79" s="251">
        <v>746.57</v>
      </c>
      <c r="L79" s="95"/>
      <c r="M79" s="95"/>
      <c r="N79" s="95"/>
      <c r="O79" s="95"/>
      <c r="P79" s="95"/>
      <c r="Q79" s="46"/>
      <c r="R79" s="75"/>
      <c r="S79" s="140"/>
      <c r="U79" s="3"/>
    </row>
    <row r="80" spans="1:21" ht="18" customHeight="1">
      <c r="A80" s="73"/>
      <c r="B80" s="144"/>
      <c r="C80" s="19"/>
      <c r="D80" s="231" t="s">
        <v>54</v>
      </c>
      <c r="E80" s="189" t="s">
        <v>66</v>
      </c>
      <c r="F80" s="168">
        <v>144780.86</v>
      </c>
      <c r="G80" s="20">
        <v>124480.09</v>
      </c>
      <c r="H80" s="21">
        <v>127691.66</v>
      </c>
      <c r="I80" s="250">
        <v>179922.71</v>
      </c>
      <c r="J80" s="250">
        <v>155762.37</v>
      </c>
      <c r="K80" s="251">
        <v>160640.97</v>
      </c>
      <c r="L80" s="95"/>
      <c r="M80" s="95"/>
      <c r="N80" s="95"/>
      <c r="O80" s="95"/>
      <c r="P80" s="95"/>
      <c r="Q80" s="46"/>
      <c r="R80" s="75"/>
      <c r="S80" s="140"/>
      <c r="U80" s="3"/>
    </row>
    <row r="81" spans="1:21" ht="18" customHeight="1">
      <c r="A81" s="73"/>
      <c r="B81" s="144"/>
      <c r="C81" s="19"/>
      <c r="D81" s="231" t="s">
        <v>55</v>
      </c>
      <c r="E81" s="189" t="s">
        <v>82</v>
      </c>
      <c r="F81" s="166"/>
      <c r="G81" s="22" t="s">
        <v>94</v>
      </c>
      <c r="H81" s="244" t="s">
        <v>94</v>
      </c>
      <c r="I81" s="250">
        <v>5979.89</v>
      </c>
      <c r="J81" s="250">
        <v>5262.76</v>
      </c>
      <c r="K81" s="251">
        <v>5497.12</v>
      </c>
      <c r="L81" s="95"/>
      <c r="M81" s="95"/>
      <c r="N81" s="95"/>
      <c r="O81" s="95"/>
      <c r="P81" s="95"/>
      <c r="Q81" s="43"/>
      <c r="R81" s="75"/>
      <c r="S81" s="140"/>
      <c r="U81" s="3"/>
    </row>
    <row r="82" spans="1:21" ht="18" customHeight="1">
      <c r="A82" s="73"/>
      <c r="B82" s="144"/>
      <c r="C82" s="19"/>
      <c r="D82" s="231" t="s">
        <v>84</v>
      </c>
      <c r="E82" s="189" t="s">
        <v>67</v>
      </c>
      <c r="F82" s="166">
        <v>1634114.51</v>
      </c>
      <c r="G82" s="20">
        <v>1473784.65</v>
      </c>
      <c r="H82" s="21">
        <v>1576793.24</v>
      </c>
      <c r="I82" s="250">
        <v>2133521.17</v>
      </c>
      <c r="J82" s="250">
        <v>1926215.55</v>
      </c>
      <c r="K82" s="251">
        <v>2052960.79</v>
      </c>
      <c r="L82" s="95"/>
      <c r="M82" s="95"/>
      <c r="N82" s="95"/>
      <c r="O82" s="95"/>
      <c r="P82" s="95"/>
      <c r="Q82" s="46"/>
      <c r="R82" s="75"/>
      <c r="S82" s="140"/>
      <c r="U82" s="3"/>
    </row>
    <row r="83" spans="1:21" ht="18" customHeight="1">
      <c r="A83" s="73"/>
      <c r="B83" s="144"/>
      <c r="C83" s="19"/>
      <c r="D83" s="231" t="s">
        <v>91</v>
      </c>
      <c r="E83" s="189" t="s">
        <v>140</v>
      </c>
      <c r="F83" s="168">
        <v>225470.19</v>
      </c>
      <c r="G83" s="20">
        <v>186781</v>
      </c>
      <c r="H83" s="21">
        <v>205150.29</v>
      </c>
      <c r="I83" s="250">
        <v>255495.55</v>
      </c>
      <c r="J83" s="250">
        <v>225135.42</v>
      </c>
      <c r="K83" s="251">
        <v>244663.46</v>
      </c>
      <c r="L83" s="95"/>
      <c r="M83" s="95"/>
      <c r="N83" s="95"/>
      <c r="O83" s="95"/>
      <c r="P83" s="95"/>
      <c r="Q83" s="46"/>
      <c r="R83" s="75"/>
      <c r="S83" s="140"/>
      <c r="U83" s="3"/>
    </row>
    <row r="84" spans="1:21" ht="18" customHeight="1" thickBot="1">
      <c r="A84" s="73"/>
      <c r="B84" s="144"/>
      <c r="C84" s="19"/>
      <c r="D84" s="232" t="s">
        <v>93</v>
      </c>
      <c r="E84" s="190" t="s">
        <v>79</v>
      </c>
      <c r="F84" s="170">
        <v>105284.33</v>
      </c>
      <c r="G84" s="20">
        <v>88979.71</v>
      </c>
      <c r="H84" s="21">
        <v>137698.04</v>
      </c>
      <c r="I84" s="250">
        <v>205570.26</v>
      </c>
      <c r="J84" s="250">
        <v>175346.13</v>
      </c>
      <c r="K84" s="251">
        <v>235601.11</v>
      </c>
      <c r="L84" s="95"/>
      <c r="M84" s="95"/>
      <c r="N84" s="95"/>
      <c r="O84" s="95"/>
      <c r="P84" s="95"/>
      <c r="Q84" s="46"/>
      <c r="R84" s="75"/>
      <c r="S84" s="140"/>
      <c r="U84" s="3"/>
    </row>
    <row r="85" spans="1:21" ht="19.5" customHeight="1" thickBot="1">
      <c r="A85" s="73"/>
      <c r="B85" s="144"/>
      <c r="C85" s="19"/>
      <c r="D85" s="230"/>
      <c r="E85" s="191" t="s">
        <v>68</v>
      </c>
      <c r="F85" s="169">
        <f aca="true" t="shared" si="10" ref="F85:K85">SUM(F79:F84)</f>
        <v>2110426.17</v>
      </c>
      <c r="G85" s="23">
        <f t="shared" si="10"/>
        <v>1874772.0199999998</v>
      </c>
      <c r="H85" s="24">
        <f t="shared" si="10"/>
        <v>2048079.8</v>
      </c>
      <c r="I85" s="169">
        <f t="shared" si="10"/>
        <v>2781265.8599999994</v>
      </c>
      <c r="J85" s="23">
        <f t="shared" si="10"/>
        <v>2488468.8</v>
      </c>
      <c r="K85" s="24">
        <f t="shared" si="10"/>
        <v>2700110.02</v>
      </c>
      <c r="L85" s="95"/>
      <c r="M85" s="95"/>
      <c r="N85" s="95"/>
      <c r="O85" s="95"/>
      <c r="P85" s="95"/>
      <c r="Q85" s="100"/>
      <c r="R85" s="75"/>
      <c r="S85" s="140"/>
      <c r="U85" s="3"/>
    </row>
    <row r="86" spans="1:21" ht="14.25" customHeight="1" thickBot="1">
      <c r="A86" s="73"/>
      <c r="B86" s="144"/>
      <c r="C86" s="19"/>
      <c r="D86" s="230"/>
      <c r="E86" s="461"/>
      <c r="F86" s="462"/>
      <c r="G86" s="463"/>
      <c r="H86" s="464"/>
      <c r="I86" s="462"/>
      <c r="J86" s="463"/>
      <c r="K86" s="464"/>
      <c r="L86" s="95"/>
      <c r="M86" s="95"/>
      <c r="N86" s="95"/>
      <c r="O86" s="95"/>
      <c r="P86" s="95"/>
      <c r="Q86" s="42"/>
      <c r="R86" s="75"/>
      <c r="S86" s="140"/>
      <c r="U86" s="3"/>
    </row>
    <row r="87" spans="1:21" ht="17.25" customHeight="1" thickBot="1">
      <c r="A87" s="73"/>
      <c r="B87" s="144"/>
      <c r="C87" s="19"/>
      <c r="D87" s="234">
        <v>2</v>
      </c>
      <c r="E87" s="187" t="s">
        <v>24</v>
      </c>
      <c r="F87" s="465"/>
      <c r="G87" s="466"/>
      <c r="H87" s="467"/>
      <c r="I87" s="465"/>
      <c r="J87" s="466"/>
      <c r="K87" s="467"/>
      <c r="L87" s="95"/>
      <c r="M87" s="95"/>
      <c r="N87" s="95"/>
      <c r="O87" s="95"/>
      <c r="P87" s="95"/>
      <c r="Q87" s="92"/>
      <c r="R87" s="75"/>
      <c r="S87" s="140"/>
      <c r="U87" s="3"/>
    </row>
    <row r="88" spans="1:21" ht="18" customHeight="1">
      <c r="A88" s="73"/>
      <c r="B88" s="144"/>
      <c r="C88" s="19"/>
      <c r="D88" s="231" t="s">
        <v>53</v>
      </c>
      <c r="E88" s="188" t="s">
        <v>83</v>
      </c>
      <c r="F88" s="168">
        <v>78288.2</v>
      </c>
      <c r="G88" s="20">
        <v>70902.28</v>
      </c>
      <c r="H88" s="21">
        <v>115883.84</v>
      </c>
      <c r="I88" s="168">
        <v>100191.59</v>
      </c>
      <c r="J88" s="20">
        <v>93105.74</v>
      </c>
      <c r="K88" s="21">
        <v>144287.55</v>
      </c>
      <c r="L88" s="95"/>
      <c r="M88" s="95"/>
      <c r="N88" s="95"/>
      <c r="O88" s="95"/>
      <c r="P88" s="95"/>
      <c r="Q88" s="46"/>
      <c r="R88" s="75"/>
      <c r="S88" s="140"/>
      <c r="U88" s="3"/>
    </row>
    <row r="89" spans="1:21" ht="18" customHeight="1">
      <c r="A89" s="73"/>
      <c r="B89" s="144"/>
      <c r="C89" s="19"/>
      <c r="D89" s="231" t="s">
        <v>54</v>
      </c>
      <c r="E89" s="192" t="s">
        <v>69</v>
      </c>
      <c r="F89" s="168">
        <v>32329.08</v>
      </c>
      <c r="G89" s="20">
        <v>38741.68</v>
      </c>
      <c r="H89" s="21">
        <v>38871.94</v>
      </c>
      <c r="I89" s="168">
        <v>42249.33</v>
      </c>
      <c r="J89" s="20">
        <v>46584.75</v>
      </c>
      <c r="K89" s="21">
        <v>44193.5</v>
      </c>
      <c r="L89" s="95"/>
      <c r="M89" s="95"/>
      <c r="N89" s="95"/>
      <c r="O89" s="95"/>
      <c r="P89" s="95"/>
      <c r="Q89" s="46"/>
      <c r="R89" s="75"/>
      <c r="S89" s="140"/>
      <c r="U89" s="3"/>
    </row>
    <row r="90" spans="1:21" ht="18" customHeight="1">
      <c r="A90" s="73"/>
      <c r="B90" s="144"/>
      <c r="C90" s="19"/>
      <c r="D90" s="231" t="s">
        <v>55</v>
      </c>
      <c r="E90" s="189" t="s">
        <v>70</v>
      </c>
      <c r="F90" s="168">
        <v>567404.08</v>
      </c>
      <c r="G90" s="20">
        <v>473962.44</v>
      </c>
      <c r="H90" s="21">
        <v>481758.75</v>
      </c>
      <c r="I90" s="168">
        <v>784757.71</v>
      </c>
      <c r="J90" s="20">
        <v>659264.03</v>
      </c>
      <c r="K90" s="21">
        <v>673507.48</v>
      </c>
      <c r="L90" s="95"/>
      <c r="M90" s="95"/>
      <c r="N90" s="95"/>
      <c r="O90" s="95"/>
      <c r="P90" s="95"/>
      <c r="Q90" s="46"/>
      <c r="R90" s="75"/>
      <c r="S90" s="140"/>
      <c r="U90" s="3"/>
    </row>
    <row r="91" spans="1:21" ht="18" customHeight="1">
      <c r="A91" s="73"/>
      <c r="B91" s="144"/>
      <c r="C91" s="19"/>
      <c r="D91" s="231" t="s">
        <v>84</v>
      </c>
      <c r="E91" s="189" t="s">
        <v>71</v>
      </c>
      <c r="F91" s="168">
        <v>1337153.16</v>
      </c>
      <c r="G91" s="20">
        <v>1209647.65</v>
      </c>
      <c r="H91" s="21">
        <v>1300026.39</v>
      </c>
      <c r="I91" s="168">
        <v>1721890.56</v>
      </c>
      <c r="J91" s="20">
        <v>1577336.88</v>
      </c>
      <c r="K91" s="21">
        <v>1692211.33</v>
      </c>
      <c r="L91" s="95"/>
      <c r="M91" s="95"/>
      <c r="N91" s="95"/>
      <c r="O91" s="95"/>
      <c r="P91" s="95"/>
      <c r="Q91" s="46"/>
      <c r="R91" s="75"/>
      <c r="S91" s="140"/>
      <c r="U91" s="3"/>
    </row>
    <row r="92" spans="1:21" ht="18" customHeight="1">
      <c r="A92" s="73"/>
      <c r="B92" s="144"/>
      <c r="C92" s="19"/>
      <c r="D92" s="231" t="s">
        <v>91</v>
      </c>
      <c r="E92" s="189" t="s">
        <v>72</v>
      </c>
      <c r="F92" s="168">
        <v>9637.81</v>
      </c>
      <c r="G92" s="20">
        <v>8467.91</v>
      </c>
      <c r="H92" s="21">
        <v>9329.17</v>
      </c>
      <c r="I92" s="168">
        <v>12830.04</v>
      </c>
      <c r="J92" s="20">
        <v>11236.61</v>
      </c>
      <c r="K92" s="21">
        <v>12379.3</v>
      </c>
      <c r="L92" s="95"/>
      <c r="M92" s="95"/>
      <c r="N92" s="95"/>
      <c r="O92" s="95"/>
      <c r="P92" s="95"/>
      <c r="Q92" s="46"/>
      <c r="R92" s="75"/>
      <c r="S92" s="140"/>
      <c r="U92" s="3"/>
    </row>
    <row r="93" spans="1:21" ht="18" customHeight="1" thickBot="1">
      <c r="A93" s="73"/>
      <c r="B93" s="144"/>
      <c r="C93" s="19"/>
      <c r="D93" s="232" t="s">
        <v>93</v>
      </c>
      <c r="E93" s="190" t="s">
        <v>73</v>
      </c>
      <c r="F93" s="170">
        <v>85613.84</v>
      </c>
      <c r="G93" s="25">
        <v>73050.06</v>
      </c>
      <c r="H93" s="26">
        <v>102209.71</v>
      </c>
      <c r="I93" s="170">
        <v>119346.63</v>
      </c>
      <c r="J93" s="25">
        <v>100940.79000000001</v>
      </c>
      <c r="K93" s="26">
        <v>133530.86000000002</v>
      </c>
      <c r="L93" s="95"/>
      <c r="M93" s="95"/>
      <c r="N93" s="95"/>
      <c r="O93" s="95"/>
      <c r="P93" s="95"/>
      <c r="Q93" s="46"/>
      <c r="R93" s="75"/>
      <c r="S93" s="140"/>
      <c r="U93" s="3"/>
    </row>
    <row r="94" spans="1:21" ht="18" customHeight="1" thickBot="1">
      <c r="A94" s="73"/>
      <c r="B94" s="144"/>
      <c r="C94" s="19"/>
      <c r="D94" s="229"/>
      <c r="E94" s="193" t="s">
        <v>74</v>
      </c>
      <c r="F94" s="228">
        <f aca="true" t="shared" si="11" ref="F94:K94">SUM(F88:F93)</f>
        <v>2110426.17</v>
      </c>
      <c r="G94" s="27">
        <f t="shared" si="11"/>
        <v>1874772.0199999998</v>
      </c>
      <c r="H94" s="27">
        <f t="shared" si="11"/>
        <v>2048079.7999999998</v>
      </c>
      <c r="I94" s="27">
        <f t="shared" si="11"/>
        <v>2781265.86</v>
      </c>
      <c r="J94" s="58">
        <f t="shared" si="11"/>
        <v>2488468.8</v>
      </c>
      <c r="K94" s="27">
        <f t="shared" si="11"/>
        <v>2700110.02</v>
      </c>
      <c r="L94" s="95"/>
      <c r="M94" s="95"/>
      <c r="N94" s="95"/>
      <c r="O94" s="95"/>
      <c r="P94" s="95"/>
      <c r="Q94" s="100"/>
      <c r="R94" s="78"/>
      <c r="S94" s="145"/>
      <c r="T94" s="3"/>
      <c r="U94" s="3"/>
    </row>
    <row r="95" spans="1:21" ht="14.25" customHeight="1" thickTop="1">
      <c r="A95" s="73"/>
      <c r="B95" s="144"/>
      <c r="C95" s="19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101"/>
      <c r="R95" s="79"/>
      <c r="S95" s="145"/>
      <c r="T95" s="3"/>
      <c r="U95" s="3"/>
    </row>
    <row r="96" spans="1:21" ht="14.25" customHeight="1">
      <c r="A96" s="73"/>
      <c r="B96" s="144"/>
      <c r="C96" s="19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101"/>
      <c r="R96" s="79"/>
      <c r="S96" s="145"/>
      <c r="T96" s="3"/>
      <c r="U96" s="3"/>
    </row>
    <row r="97" spans="1:21" ht="14.25" customHeight="1">
      <c r="A97" s="73"/>
      <c r="B97" s="144"/>
      <c r="C97" s="19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101"/>
      <c r="R97" s="79"/>
      <c r="S97" s="145"/>
      <c r="T97" s="3"/>
      <c r="U97" s="3"/>
    </row>
    <row r="98" spans="1:21" ht="14.25" customHeight="1">
      <c r="A98" s="73"/>
      <c r="B98" s="144"/>
      <c r="C98" s="19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101"/>
      <c r="R98" s="79"/>
      <c r="S98" s="145"/>
      <c r="T98" s="3"/>
      <c r="U98" s="3"/>
    </row>
    <row r="99" spans="1:21" ht="14.25" customHeight="1" thickBot="1">
      <c r="A99" s="73"/>
      <c r="B99" s="144"/>
      <c r="C99" s="19"/>
      <c r="D99" s="95"/>
      <c r="E99" s="96"/>
      <c r="F99" s="96"/>
      <c r="G99" s="9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80"/>
      <c r="S99" s="140"/>
      <c r="T99" s="3"/>
      <c r="U99" s="3"/>
    </row>
    <row r="100" spans="2:21" ht="19.5" thickTop="1">
      <c r="B100" s="147"/>
      <c r="C100" s="19"/>
      <c r="D100" s="19"/>
      <c r="E100" s="19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6"/>
      <c r="S100" s="146"/>
      <c r="T100" s="3"/>
      <c r="U100" s="3"/>
    </row>
    <row r="101" spans="2:21" ht="18" customHeight="1">
      <c r="B101" s="147"/>
      <c r="C101" s="28" t="s">
        <v>128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42"/>
      <c r="O101" s="42"/>
      <c r="P101" s="42"/>
      <c r="Q101" s="42"/>
      <c r="R101" s="7"/>
      <c r="S101" s="140"/>
      <c r="T101" s="3"/>
      <c r="U101" s="3"/>
    </row>
    <row r="102" spans="2:21" ht="18" customHeight="1" thickBot="1">
      <c r="B102" s="147"/>
      <c r="C102" s="452" t="s">
        <v>120</v>
      </c>
      <c r="D102" s="452"/>
      <c r="E102" s="452"/>
      <c r="F102" s="29"/>
      <c r="G102" s="29"/>
      <c r="H102" s="29"/>
      <c r="I102" s="29"/>
      <c r="J102" s="29"/>
      <c r="K102" s="29"/>
      <c r="L102" s="29"/>
      <c r="M102" s="29"/>
      <c r="N102" s="42"/>
      <c r="O102" s="42"/>
      <c r="P102" s="42"/>
      <c r="Q102" s="97" t="s">
        <v>63</v>
      </c>
      <c r="R102" s="1"/>
      <c r="S102" s="140"/>
      <c r="T102" s="3"/>
      <c r="U102" s="3"/>
    </row>
    <row r="103" spans="2:21" ht="18" customHeight="1" thickBot="1" thickTop="1">
      <c r="B103" s="147"/>
      <c r="C103" s="399" t="s">
        <v>129</v>
      </c>
      <c r="D103" s="453" t="s">
        <v>1</v>
      </c>
      <c r="E103" s="454"/>
      <c r="F103" s="405" t="s">
        <v>75</v>
      </c>
      <c r="G103" s="406"/>
      <c r="H103" s="406"/>
      <c r="I103" s="406"/>
      <c r="J103" s="406"/>
      <c r="K103" s="407"/>
      <c r="L103" s="405" t="s">
        <v>22</v>
      </c>
      <c r="M103" s="406"/>
      <c r="N103" s="406"/>
      <c r="O103" s="406"/>
      <c r="P103" s="406"/>
      <c r="Q103" s="407"/>
      <c r="R103" s="1"/>
      <c r="S103" s="140"/>
      <c r="T103" s="3"/>
      <c r="U103" s="3"/>
    </row>
    <row r="104" spans="2:21" ht="18" customHeight="1" thickTop="1">
      <c r="B104" s="147"/>
      <c r="C104" s="400"/>
      <c r="D104" s="389"/>
      <c r="E104" s="455"/>
      <c r="F104" s="380" t="s">
        <v>19</v>
      </c>
      <c r="G104" s="378"/>
      <c r="H104" s="378"/>
      <c r="I104" s="377" t="s">
        <v>115</v>
      </c>
      <c r="J104" s="378"/>
      <c r="K104" s="300" t="s">
        <v>23</v>
      </c>
      <c r="L104" s="377" t="s">
        <v>19</v>
      </c>
      <c r="M104" s="378"/>
      <c r="N104" s="379"/>
      <c r="O104" s="380" t="s">
        <v>115</v>
      </c>
      <c r="P104" s="378"/>
      <c r="Q104" s="131" t="s">
        <v>21</v>
      </c>
      <c r="R104" s="1"/>
      <c r="S104" s="140"/>
      <c r="T104" s="3"/>
      <c r="U104" s="3"/>
    </row>
    <row r="105" spans="2:21" ht="18" customHeight="1">
      <c r="B105" s="147"/>
      <c r="C105" s="400"/>
      <c r="D105" s="389"/>
      <c r="E105" s="455"/>
      <c r="F105" s="93" t="s">
        <v>133</v>
      </c>
      <c r="G105" s="93" t="s">
        <v>134</v>
      </c>
      <c r="H105" s="263" t="s">
        <v>121</v>
      </c>
      <c r="I105" s="163" t="s">
        <v>133</v>
      </c>
      <c r="J105" s="263" t="s">
        <v>121</v>
      </c>
      <c r="K105" s="304" t="s">
        <v>135</v>
      </c>
      <c r="L105" s="163" t="s">
        <v>133</v>
      </c>
      <c r="M105" s="93" t="s">
        <v>134</v>
      </c>
      <c r="N105" s="93" t="s">
        <v>121</v>
      </c>
      <c r="O105" s="93" t="s">
        <v>133</v>
      </c>
      <c r="P105" s="93" t="s">
        <v>121</v>
      </c>
      <c r="Q105" s="306" t="s">
        <v>135</v>
      </c>
      <c r="R105" s="1"/>
      <c r="S105" s="140"/>
      <c r="T105" s="3"/>
      <c r="U105" s="3"/>
    </row>
    <row r="106" spans="2:21" ht="18" customHeight="1" thickBot="1">
      <c r="B106" s="147"/>
      <c r="C106" s="401"/>
      <c r="D106" s="390"/>
      <c r="E106" s="456"/>
      <c r="F106" s="226" t="s">
        <v>80</v>
      </c>
      <c r="G106" s="226" t="s">
        <v>80</v>
      </c>
      <c r="H106" s="303" t="s">
        <v>80</v>
      </c>
      <c r="I106" s="171" t="s">
        <v>80</v>
      </c>
      <c r="J106" s="264" t="s">
        <v>80</v>
      </c>
      <c r="K106" s="305" t="s">
        <v>81</v>
      </c>
      <c r="L106" s="171" t="s">
        <v>80</v>
      </c>
      <c r="M106" s="94" t="s">
        <v>80</v>
      </c>
      <c r="N106" s="94" t="s">
        <v>80</v>
      </c>
      <c r="O106" s="226" t="s">
        <v>80</v>
      </c>
      <c r="P106" s="226" t="s">
        <v>80</v>
      </c>
      <c r="Q106" s="307" t="s">
        <v>81</v>
      </c>
      <c r="R106" s="1"/>
      <c r="S106" s="140"/>
      <c r="T106" s="3"/>
      <c r="U106" s="3"/>
    </row>
    <row r="107" spans="2:19" ht="18" customHeight="1" thickTop="1">
      <c r="B107" s="147"/>
      <c r="C107" s="209">
        <v>1</v>
      </c>
      <c r="D107" s="41"/>
      <c r="E107" s="132" t="s">
        <v>52</v>
      </c>
      <c r="F107" s="102"/>
      <c r="G107" s="255"/>
      <c r="H107" s="255"/>
      <c r="I107" s="102"/>
      <c r="J107" s="255"/>
      <c r="K107" s="265"/>
      <c r="L107" s="224"/>
      <c r="M107" s="103"/>
      <c r="N107" s="103"/>
      <c r="O107" s="103"/>
      <c r="P107" s="103"/>
      <c r="Q107" s="273"/>
      <c r="R107" s="1"/>
      <c r="S107" s="140"/>
    </row>
    <row r="108" spans="2:19" ht="18" customHeight="1">
      <c r="B108" s="147"/>
      <c r="C108" s="209"/>
      <c r="D108" s="107" t="s">
        <v>53</v>
      </c>
      <c r="E108" s="133" t="s">
        <v>87</v>
      </c>
      <c r="F108" s="32">
        <v>12525.02</v>
      </c>
      <c r="G108" s="101">
        <v>11588.86</v>
      </c>
      <c r="H108" s="67">
        <v>9702.92</v>
      </c>
      <c r="I108" s="32">
        <v>24113.88</v>
      </c>
      <c r="J108" s="67">
        <v>18851.21</v>
      </c>
      <c r="K108" s="254">
        <v>41095.95</v>
      </c>
      <c r="L108" s="108">
        <v>15691.060000000001</v>
      </c>
      <c r="M108" s="59">
        <v>14444.66</v>
      </c>
      <c r="N108" s="20">
        <v>11579.62</v>
      </c>
      <c r="O108" s="20">
        <v>30135.72</v>
      </c>
      <c r="P108" s="20">
        <v>22874.79</v>
      </c>
      <c r="Q108" s="34">
        <v>51346.22</v>
      </c>
      <c r="R108" s="1"/>
      <c r="S108" s="140"/>
    </row>
    <row r="109" spans="2:19" ht="18" customHeight="1">
      <c r="B109" s="147"/>
      <c r="C109" s="209"/>
      <c r="D109" s="107" t="s">
        <v>54</v>
      </c>
      <c r="E109" s="133" t="s">
        <v>88</v>
      </c>
      <c r="F109" s="32">
        <v>15782.69</v>
      </c>
      <c r="G109" s="101">
        <v>15111.03</v>
      </c>
      <c r="H109" s="67">
        <v>14925.46</v>
      </c>
      <c r="I109" s="32">
        <v>30893.72</v>
      </c>
      <c r="J109" s="67">
        <v>29781.23</v>
      </c>
      <c r="K109" s="254">
        <v>61445.9</v>
      </c>
      <c r="L109" s="108">
        <v>21565.340000000004</v>
      </c>
      <c r="M109" s="59">
        <v>21115.32</v>
      </c>
      <c r="N109" s="20">
        <v>19522.48</v>
      </c>
      <c r="O109" s="20">
        <v>42680.66</v>
      </c>
      <c r="P109" s="20">
        <v>39256.57</v>
      </c>
      <c r="Q109" s="34">
        <v>85230.94</v>
      </c>
      <c r="R109" s="1"/>
      <c r="S109" s="140"/>
    </row>
    <row r="110" spans="2:19" ht="18" customHeight="1">
      <c r="B110" s="147"/>
      <c r="C110" s="209"/>
      <c r="D110" s="107" t="s">
        <v>55</v>
      </c>
      <c r="E110" s="133" t="s">
        <v>89</v>
      </c>
      <c r="F110" s="32">
        <v>18542.23</v>
      </c>
      <c r="G110" s="101">
        <v>17975.98</v>
      </c>
      <c r="H110" s="67">
        <v>17198.44</v>
      </c>
      <c r="I110" s="32">
        <v>36518.21</v>
      </c>
      <c r="J110" s="67">
        <v>33829.86</v>
      </c>
      <c r="K110" s="254">
        <v>71248.38</v>
      </c>
      <c r="L110" s="108">
        <v>23730.82</v>
      </c>
      <c r="M110" s="59">
        <v>22873.93</v>
      </c>
      <c r="N110" s="20">
        <v>23973.839999999997</v>
      </c>
      <c r="O110" s="20">
        <v>46604.75</v>
      </c>
      <c r="P110" s="20">
        <v>46604.6</v>
      </c>
      <c r="Q110" s="34">
        <v>90861.64</v>
      </c>
      <c r="R110" s="1"/>
      <c r="S110" s="140"/>
    </row>
    <row r="111" spans="2:19" ht="18" customHeight="1">
      <c r="B111" s="147"/>
      <c r="C111" s="209"/>
      <c r="D111" s="107" t="s">
        <v>84</v>
      </c>
      <c r="E111" s="133" t="s">
        <v>90</v>
      </c>
      <c r="F111" s="468"/>
      <c r="G111" s="469"/>
      <c r="H111" s="469"/>
      <c r="I111" s="468"/>
      <c r="J111" s="469"/>
      <c r="K111" s="470"/>
      <c r="L111" s="108">
        <v>4440.55</v>
      </c>
      <c r="M111" s="59">
        <v>3354.87</v>
      </c>
      <c r="N111" s="33">
        <v>4971.84</v>
      </c>
      <c r="O111" s="33">
        <v>7795.42</v>
      </c>
      <c r="P111" s="33">
        <v>10892.19</v>
      </c>
      <c r="Q111" s="34">
        <v>24476.88</v>
      </c>
      <c r="R111" s="1"/>
      <c r="S111" s="140"/>
    </row>
    <row r="112" spans="2:19" ht="18" customHeight="1">
      <c r="B112" s="147"/>
      <c r="C112" s="209"/>
      <c r="D112" s="107" t="s">
        <v>91</v>
      </c>
      <c r="E112" s="133" t="s">
        <v>92</v>
      </c>
      <c r="F112" s="468"/>
      <c r="G112" s="469"/>
      <c r="H112" s="469"/>
      <c r="I112" s="468"/>
      <c r="J112" s="469"/>
      <c r="K112" s="470"/>
      <c r="L112" s="108">
        <v>1152.8100000000002</v>
      </c>
      <c r="M112" s="118">
        <v>1069.76</v>
      </c>
      <c r="N112" s="33">
        <v>1037.16</v>
      </c>
      <c r="O112" s="33">
        <v>2222.57</v>
      </c>
      <c r="P112" s="33">
        <v>1942.67</v>
      </c>
      <c r="Q112" s="34">
        <v>4144.11</v>
      </c>
      <c r="R112" s="1"/>
      <c r="S112" s="140"/>
    </row>
    <row r="113" spans="2:19" ht="18" customHeight="1">
      <c r="B113" s="147"/>
      <c r="C113" s="209"/>
      <c r="D113" s="107" t="s">
        <v>93</v>
      </c>
      <c r="E113" s="133" t="s">
        <v>58</v>
      </c>
      <c r="F113" s="32">
        <v>4.859999999999999</v>
      </c>
      <c r="G113" s="64">
        <v>55</v>
      </c>
      <c r="H113" s="70">
        <v>6.54</v>
      </c>
      <c r="I113" s="166">
        <v>59.86</v>
      </c>
      <c r="J113" s="69">
        <v>110.27</v>
      </c>
      <c r="K113" s="254">
        <v>1182.73</v>
      </c>
      <c r="L113" s="108">
        <v>5.27000000000001</v>
      </c>
      <c r="M113" s="59">
        <v>68.92</v>
      </c>
      <c r="N113" s="33">
        <v>13.72999999999999</v>
      </c>
      <c r="O113" s="33">
        <v>74.19000000000001</v>
      </c>
      <c r="P113" s="33">
        <v>148.78</v>
      </c>
      <c r="Q113" s="34">
        <v>1229.72</v>
      </c>
      <c r="R113" s="1"/>
      <c r="S113" s="140"/>
    </row>
    <row r="114" spans="2:19" s="11" customFormat="1" ht="18" customHeight="1">
      <c r="B114" s="148"/>
      <c r="C114" s="209"/>
      <c r="D114" s="41"/>
      <c r="E114" s="132" t="s">
        <v>56</v>
      </c>
      <c r="F114" s="36">
        <f aca="true" t="shared" si="12" ref="F114:P114">SUM(F108:F113)</f>
        <v>46854.8</v>
      </c>
      <c r="G114" s="256">
        <f>SUM(G108:G113)</f>
        <v>44730.869999999995</v>
      </c>
      <c r="H114" s="256">
        <f>SUM(H108:H113)</f>
        <v>41833.35999999999</v>
      </c>
      <c r="I114" s="36">
        <f>SUM(I108:I113)</f>
        <v>91585.67</v>
      </c>
      <c r="J114" s="256">
        <f>SUM(J108:J113)</f>
        <v>82572.57</v>
      </c>
      <c r="K114" s="266">
        <f t="shared" si="12"/>
        <v>174972.96000000002</v>
      </c>
      <c r="L114" s="173">
        <f t="shared" si="12"/>
        <v>66585.85000000002</v>
      </c>
      <c r="M114" s="37">
        <f t="shared" si="12"/>
        <v>62927.46</v>
      </c>
      <c r="N114" s="37">
        <f t="shared" si="12"/>
        <v>61098.670000000006</v>
      </c>
      <c r="O114" s="37">
        <f t="shared" si="12"/>
        <v>129513.31000000001</v>
      </c>
      <c r="P114" s="37">
        <f t="shared" si="12"/>
        <v>121719.59999999999</v>
      </c>
      <c r="Q114" s="38">
        <f>SUM(Q108:Q113)</f>
        <v>257289.50999999998</v>
      </c>
      <c r="R114" s="8"/>
      <c r="S114" s="142"/>
    </row>
    <row r="115" spans="2:19" ht="18" customHeight="1">
      <c r="B115" s="147"/>
      <c r="C115" s="209">
        <v>2</v>
      </c>
      <c r="D115" s="41"/>
      <c r="E115" s="132" t="s">
        <v>57</v>
      </c>
      <c r="F115" s="327"/>
      <c r="G115" s="329"/>
      <c r="H115" s="329"/>
      <c r="I115" s="327"/>
      <c r="J115" s="329"/>
      <c r="K115" s="341"/>
      <c r="L115" s="471"/>
      <c r="M115" s="328"/>
      <c r="N115" s="328"/>
      <c r="O115" s="328"/>
      <c r="P115" s="328"/>
      <c r="Q115" s="472"/>
      <c r="R115" s="1"/>
      <c r="S115" s="140"/>
    </row>
    <row r="116" spans="2:19" ht="18" customHeight="1">
      <c r="B116" s="147"/>
      <c r="C116" s="209"/>
      <c r="D116" s="107" t="s">
        <v>53</v>
      </c>
      <c r="E116" s="133" t="s">
        <v>87</v>
      </c>
      <c r="F116" s="32">
        <v>1950.6399999999999</v>
      </c>
      <c r="G116" s="101">
        <v>1838.63</v>
      </c>
      <c r="H116" s="67">
        <v>1385.2</v>
      </c>
      <c r="I116" s="32">
        <v>3789.27</v>
      </c>
      <c r="J116" s="67">
        <v>2954.49</v>
      </c>
      <c r="K116" s="254">
        <v>7554.38</v>
      </c>
      <c r="L116" s="108">
        <v>2393.92</v>
      </c>
      <c r="M116" s="33">
        <v>1875.9099999999999</v>
      </c>
      <c r="N116" s="33">
        <v>1245.68</v>
      </c>
      <c r="O116" s="33">
        <v>4269.83</v>
      </c>
      <c r="P116" s="33">
        <v>2849.45</v>
      </c>
      <c r="Q116" s="34">
        <v>6810.26</v>
      </c>
      <c r="R116" s="1"/>
      <c r="S116" s="140"/>
    </row>
    <row r="117" spans="2:19" ht="18" customHeight="1">
      <c r="B117" s="147"/>
      <c r="C117" s="209"/>
      <c r="D117" s="107" t="s">
        <v>54</v>
      </c>
      <c r="E117" s="133" t="s">
        <v>88</v>
      </c>
      <c r="F117" s="32">
        <v>683.65</v>
      </c>
      <c r="G117" s="101">
        <v>924.65</v>
      </c>
      <c r="H117" s="67">
        <v>426.97999999999996</v>
      </c>
      <c r="I117" s="32">
        <v>1608.3</v>
      </c>
      <c r="J117" s="67">
        <v>464.99</v>
      </c>
      <c r="K117" s="254">
        <v>-308.47</v>
      </c>
      <c r="L117" s="108">
        <v>961.9999999999998</v>
      </c>
      <c r="M117" s="33">
        <v>1584.66</v>
      </c>
      <c r="N117" s="33">
        <v>634.2599999999999</v>
      </c>
      <c r="O117" s="33">
        <v>2546.66</v>
      </c>
      <c r="P117" s="33">
        <v>1284.9299999999998</v>
      </c>
      <c r="Q117" s="34">
        <v>1945.87</v>
      </c>
      <c r="R117" s="1"/>
      <c r="S117" s="140"/>
    </row>
    <row r="118" spans="2:19" ht="18" customHeight="1">
      <c r="B118" s="147"/>
      <c r="C118" s="209"/>
      <c r="D118" s="107" t="s">
        <v>55</v>
      </c>
      <c r="E118" s="133" t="s">
        <v>89</v>
      </c>
      <c r="F118" s="32">
        <v>4034.47</v>
      </c>
      <c r="G118" s="101">
        <v>3301.61</v>
      </c>
      <c r="H118" s="259">
        <v>3290.81</v>
      </c>
      <c r="I118" s="260">
        <v>7336.08</v>
      </c>
      <c r="J118" s="259">
        <v>7824.82</v>
      </c>
      <c r="K118" s="254">
        <v>14758.8</v>
      </c>
      <c r="L118" s="108">
        <v>4832.35</v>
      </c>
      <c r="M118" s="33">
        <v>4148.4</v>
      </c>
      <c r="N118" s="33">
        <v>4281.230000000001</v>
      </c>
      <c r="O118" s="33">
        <v>8980.75</v>
      </c>
      <c r="P118" s="33">
        <v>9437.730000000001</v>
      </c>
      <c r="Q118" s="40">
        <v>18436.11</v>
      </c>
      <c r="R118" s="1"/>
      <c r="S118" s="140"/>
    </row>
    <row r="119" spans="2:19" ht="18" customHeight="1">
      <c r="B119" s="147"/>
      <c r="C119" s="209"/>
      <c r="D119" s="107" t="s">
        <v>84</v>
      </c>
      <c r="E119" s="133" t="s">
        <v>90</v>
      </c>
      <c r="F119" s="468"/>
      <c r="G119" s="469"/>
      <c r="H119" s="469"/>
      <c r="I119" s="468"/>
      <c r="J119" s="469"/>
      <c r="K119" s="470"/>
      <c r="L119" s="108">
        <v>220.71</v>
      </c>
      <c r="M119" s="33">
        <v>249.41</v>
      </c>
      <c r="N119" s="39">
        <v>232.79000000000002</v>
      </c>
      <c r="O119" s="39">
        <v>470.12</v>
      </c>
      <c r="P119" s="39">
        <v>507.98</v>
      </c>
      <c r="Q119" s="40">
        <v>843.39</v>
      </c>
      <c r="R119" s="1"/>
      <c r="S119" s="140"/>
    </row>
    <row r="120" spans="2:19" ht="18" customHeight="1">
      <c r="B120" s="147"/>
      <c r="C120" s="209"/>
      <c r="D120" s="107" t="s">
        <v>91</v>
      </c>
      <c r="E120" s="133" t="s">
        <v>92</v>
      </c>
      <c r="F120" s="473"/>
      <c r="G120" s="474"/>
      <c r="H120" s="474"/>
      <c r="I120" s="473"/>
      <c r="J120" s="474"/>
      <c r="K120" s="475"/>
      <c r="L120" s="108">
        <v>320.74</v>
      </c>
      <c r="M120" s="33">
        <v>269.89</v>
      </c>
      <c r="N120" s="56">
        <v>345.55999999999995</v>
      </c>
      <c r="O120" s="54">
        <v>590.63</v>
      </c>
      <c r="P120" s="54">
        <v>608.16</v>
      </c>
      <c r="Q120" s="40">
        <v>1361.91</v>
      </c>
      <c r="R120" s="1"/>
      <c r="S120" s="140"/>
    </row>
    <row r="121" spans="2:19" s="11" customFormat="1" ht="18" customHeight="1">
      <c r="B121" s="148"/>
      <c r="C121" s="209"/>
      <c r="D121" s="41"/>
      <c r="E121" s="132" t="s">
        <v>104</v>
      </c>
      <c r="F121" s="61">
        <f aca="true" t="shared" si="13" ref="F121:K121">SUM(F116:F118)</f>
        <v>6668.76</v>
      </c>
      <c r="G121" s="257">
        <f t="shared" si="13"/>
        <v>6064.89</v>
      </c>
      <c r="H121" s="257">
        <f t="shared" si="13"/>
        <v>5102.99</v>
      </c>
      <c r="I121" s="61">
        <f t="shared" si="13"/>
        <v>12733.65</v>
      </c>
      <c r="J121" s="257">
        <f t="shared" si="13"/>
        <v>11244.3</v>
      </c>
      <c r="K121" s="267">
        <f t="shared" si="13"/>
        <v>22004.71</v>
      </c>
      <c r="L121" s="221">
        <f aca="true" t="shared" si="14" ref="L121:Q121">SUM(L116:L120)</f>
        <v>8729.72</v>
      </c>
      <c r="M121" s="62">
        <f t="shared" si="14"/>
        <v>8128.2699999999995</v>
      </c>
      <c r="N121" s="62">
        <f t="shared" si="14"/>
        <v>6739.520000000002</v>
      </c>
      <c r="O121" s="62">
        <f t="shared" si="14"/>
        <v>16857.99</v>
      </c>
      <c r="P121" s="62">
        <f t="shared" si="14"/>
        <v>14688.25</v>
      </c>
      <c r="Q121" s="63">
        <f t="shared" si="14"/>
        <v>29397.54</v>
      </c>
      <c r="R121" s="8"/>
      <c r="S121" s="142"/>
    </row>
    <row r="122" spans="2:19" ht="18" customHeight="1">
      <c r="B122" s="147"/>
      <c r="C122" s="209"/>
      <c r="D122" s="107" t="s">
        <v>93</v>
      </c>
      <c r="E122" s="133" t="s">
        <v>58</v>
      </c>
      <c r="F122" s="223">
        <v>-763.47</v>
      </c>
      <c r="G122" s="64">
        <v>-862.52</v>
      </c>
      <c r="H122" s="64">
        <v>-956.05</v>
      </c>
      <c r="I122" s="128">
        <v>-1625.99</v>
      </c>
      <c r="J122" s="64">
        <v>-1806.35</v>
      </c>
      <c r="K122" s="268">
        <v>-2690.75</v>
      </c>
      <c r="L122" s="128">
        <v>-982.49</v>
      </c>
      <c r="M122" s="64">
        <v>-1090.01</v>
      </c>
      <c r="N122" s="64">
        <v>-1239.87</v>
      </c>
      <c r="O122" s="85">
        <v>-2072.5</v>
      </c>
      <c r="P122" s="85">
        <v>-2198.62</v>
      </c>
      <c r="Q122" s="129">
        <v>-3542.97</v>
      </c>
      <c r="R122" s="1"/>
      <c r="S122" s="140"/>
    </row>
    <row r="123" spans="2:19" s="11" customFormat="1" ht="18" customHeight="1">
      <c r="B123" s="148"/>
      <c r="C123" s="209"/>
      <c r="D123" s="41"/>
      <c r="E123" s="132" t="s">
        <v>131</v>
      </c>
      <c r="F123" s="61">
        <f aca="true" t="shared" si="15" ref="F123:Q123">F121+F122</f>
        <v>5905.29</v>
      </c>
      <c r="G123" s="72">
        <f t="shared" si="15"/>
        <v>5202.370000000001</v>
      </c>
      <c r="H123" s="72">
        <f t="shared" si="15"/>
        <v>4146.94</v>
      </c>
      <c r="I123" s="165">
        <f t="shared" si="15"/>
        <v>11107.66</v>
      </c>
      <c r="J123" s="72">
        <f t="shared" si="15"/>
        <v>9437.949999999999</v>
      </c>
      <c r="K123" s="269">
        <f t="shared" si="15"/>
        <v>19313.96</v>
      </c>
      <c r="L123" s="172">
        <f t="shared" si="15"/>
        <v>7747.23</v>
      </c>
      <c r="M123" s="72">
        <f t="shared" si="15"/>
        <v>7038.259999999999</v>
      </c>
      <c r="N123" s="72">
        <f t="shared" si="15"/>
        <v>5499.650000000002</v>
      </c>
      <c r="O123" s="72">
        <f t="shared" si="15"/>
        <v>14785.490000000002</v>
      </c>
      <c r="P123" s="62">
        <f t="shared" si="15"/>
        <v>12489.630000000001</v>
      </c>
      <c r="Q123" s="104">
        <f t="shared" si="15"/>
        <v>25854.57</v>
      </c>
      <c r="R123" s="8"/>
      <c r="S123" s="142"/>
    </row>
    <row r="124" spans="2:19" ht="18" customHeight="1">
      <c r="B124" s="147"/>
      <c r="C124" s="209"/>
      <c r="D124" s="107"/>
      <c r="E124" s="133" t="s">
        <v>130</v>
      </c>
      <c r="F124" s="253">
        <v>2026.2199999999998</v>
      </c>
      <c r="G124" s="70">
        <v>1509.94</v>
      </c>
      <c r="H124" s="70">
        <v>1046.53</v>
      </c>
      <c r="I124" s="252">
        <v>3536.16</v>
      </c>
      <c r="J124" s="70">
        <v>2988.46</v>
      </c>
      <c r="K124" s="270">
        <v>6212.39</v>
      </c>
      <c r="L124" s="108">
        <v>2591.88</v>
      </c>
      <c r="M124" s="33">
        <v>2184.66</v>
      </c>
      <c r="N124" s="33">
        <v>1375.94</v>
      </c>
      <c r="O124" s="33">
        <v>4776.54</v>
      </c>
      <c r="P124" s="33">
        <v>3778.21</v>
      </c>
      <c r="Q124" s="34">
        <v>8337.2</v>
      </c>
      <c r="R124" s="1"/>
      <c r="S124" s="140"/>
    </row>
    <row r="125" spans="2:19" ht="18" customHeight="1">
      <c r="B125" s="147"/>
      <c r="C125" s="209"/>
      <c r="D125" s="107"/>
      <c r="E125" s="133" t="s">
        <v>59</v>
      </c>
      <c r="F125" s="66"/>
      <c r="G125" s="68"/>
      <c r="H125" s="68"/>
      <c r="I125" s="261"/>
      <c r="J125" s="68"/>
      <c r="K125" s="271"/>
      <c r="L125" s="308" t="s">
        <v>94</v>
      </c>
      <c r="M125" s="309" t="s">
        <v>94</v>
      </c>
      <c r="N125" s="309" t="s">
        <v>94</v>
      </c>
      <c r="O125" s="309" t="s">
        <v>94</v>
      </c>
      <c r="P125" s="310" t="s">
        <v>94</v>
      </c>
      <c r="Q125" s="311" t="s">
        <v>94</v>
      </c>
      <c r="R125" s="1"/>
      <c r="S125" s="140"/>
    </row>
    <row r="126" spans="2:19" s="11" customFormat="1" ht="18" customHeight="1">
      <c r="B126" s="148"/>
      <c r="C126" s="209"/>
      <c r="D126" s="41"/>
      <c r="E126" s="418" t="s">
        <v>127</v>
      </c>
      <c r="F126" s="419">
        <f aca="true" t="shared" si="16" ref="F126:Q126">F123-F124</f>
        <v>3879.07</v>
      </c>
      <c r="G126" s="392">
        <f t="shared" si="16"/>
        <v>3692.4300000000007</v>
      </c>
      <c r="H126" s="392">
        <f t="shared" si="16"/>
        <v>3100.41</v>
      </c>
      <c r="I126" s="391">
        <f t="shared" si="16"/>
        <v>7571.5</v>
      </c>
      <c r="J126" s="392">
        <f t="shared" si="16"/>
        <v>6449.489999999999</v>
      </c>
      <c r="K126" s="448">
        <f t="shared" si="16"/>
        <v>13101.57</v>
      </c>
      <c r="L126" s="447">
        <f t="shared" si="16"/>
        <v>5155.349999999999</v>
      </c>
      <c r="M126" s="392">
        <f t="shared" si="16"/>
        <v>4853.599999999999</v>
      </c>
      <c r="N126" s="392">
        <f t="shared" si="16"/>
        <v>4123.710000000003</v>
      </c>
      <c r="O126" s="392">
        <f t="shared" si="16"/>
        <v>10008.95</v>
      </c>
      <c r="P126" s="393">
        <f t="shared" si="16"/>
        <v>8711.420000000002</v>
      </c>
      <c r="Q126" s="446">
        <f t="shared" si="16"/>
        <v>17517.37</v>
      </c>
      <c r="R126" s="8"/>
      <c r="S126" s="142"/>
    </row>
    <row r="127" spans="2:19" ht="18" customHeight="1">
      <c r="B127" s="147"/>
      <c r="C127" s="210"/>
      <c r="D127" s="207"/>
      <c r="E127" s="418"/>
      <c r="F127" s="419"/>
      <c r="G127" s="392"/>
      <c r="H127" s="392"/>
      <c r="I127" s="391"/>
      <c r="J127" s="392"/>
      <c r="K127" s="448"/>
      <c r="L127" s="447"/>
      <c r="M127" s="392"/>
      <c r="N127" s="392"/>
      <c r="O127" s="392"/>
      <c r="P127" s="394"/>
      <c r="Q127" s="446"/>
      <c r="R127" s="1"/>
      <c r="S127" s="140"/>
    </row>
    <row r="128" spans="2:19" ht="18" customHeight="1">
      <c r="B128" s="147"/>
      <c r="C128" s="210"/>
      <c r="D128" s="207"/>
      <c r="E128" s="134" t="s">
        <v>100</v>
      </c>
      <c r="F128" s="476"/>
      <c r="G128" s="477"/>
      <c r="H128" s="477"/>
      <c r="I128" s="478"/>
      <c r="J128" s="477"/>
      <c r="K128" s="479"/>
      <c r="L128" s="108">
        <v>35.47</v>
      </c>
      <c r="M128" s="69">
        <v>61.95</v>
      </c>
      <c r="N128" s="67">
        <v>29.980000000000004</v>
      </c>
      <c r="O128" s="33">
        <v>97.42</v>
      </c>
      <c r="P128" s="33">
        <v>100.15</v>
      </c>
      <c r="Q128" s="34">
        <v>314.44</v>
      </c>
      <c r="R128" s="1"/>
      <c r="S128" s="140"/>
    </row>
    <row r="129" spans="2:19" ht="18" customHeight="1">
      <c r="B129" s="147"/>
      <c r="C129" s="210"/>
      <c r="D129" s="207"/>
      <c r="E129" s="134" t="s">
        <v>101</v>
      </c>
      <c r="F129" s="480"/>
      <c r="G129" s="474"/>
      <c r="H129" s="474"/>
      <c r="I129" s="473"/>
      <c r="J129" s="474"/>
      <c r="K129" s="475"/>
      <c r="L129" s="128">
        <v>199.12000000000003</v>
      </c>
      <c r="M129" s="70">
        <v>201.98</v>
      </c>
      <c r="N129" s="56">
        <v>129.85</v>
      </c>
      <c r="O129" s="56">
        <v>401.1</v>
      </c>
      <c r="P129" s="56">
        <v>339.58</v>
      </c>
      <c r="Q129" s="35">
        <v>837.51</v>
      </c>
      <c r="R129" s="119"/>
      <c r="S129" s="140"/>
    </row>
    <row r="130" spans="2:19" ht="22.5" customHeight="1">
      <c r="B130" s="147"/>
      <c r="C130" s="210"/>
      <c r="D130" s="207"/>
      <c r="E130" s="134" t="s">
        <v>109</v>
      </c>
      <c r="F130" s="65">
        <f aca="true" t="shared" si="17" ref="F130:K130">F126</f>
        <v>3879.07</v>
      </c>
      <c r="G130" s="258">
        <f t="shared" si="17"/>
        <v>3692.4300000000007</v>
      </c>
      <c r="H130" s="258">
        <f t="shared" si="17"/>
        <v>3100.41</v>
      </c>
      <c r="I130" s="262">
        <f t="shared" si="17"/>
        <v>7571.5</v>
      </c>
      <c r="J130" s="258">
        <f t="shared" si="17"/>
        <v>6449.489999999999</v>
      </c>
      <c r="K130" s="272">
        <f t="shared" si="17"/>
        <v>13101.57</v>
      </c>
      <c r="L130" s="225">
        <f aca="true" t="shared" si="18" ref="L130:Q130">L126+L128-L129</f>
        <v>4991.7</v>
      </c>
      <c r="M130" s="55">
        <f t="shared" si="18"/>
        <v>4713.57</v>
      </c>
      <c r="N130" s="55">
        <f t="shared" si="18"/>
        <v>4023.8400000000024</v>
      </c>
      <c r="O130" s="55">
        <f t="shared" si="18"/>
        <v>9705.27</v>
      </c>
      <c r="P130" s="55">
        <f t="shared" si="18"/>
        <v>8471.990000000002</v>
      </c>
      <c r="Q130" s="57">
        <f t="shared" si="18"/>
        <v>16994.3</v>
      </c>
      <c r="R130" s="119"/>
      <c r="S130" s="140"/>
    </row>
    <row r="131" spans="2:19" ht="18" customHeight="1">
      <c r="B131" s="147"/>
      <c r="C131" s="209">
        <v>3</v>
      </c>
      <c r="D131" s="41"/>
      <c r="E131" s="194" t="s">
        <v>151</v>
      </c>
      <c r="F131" s="327"/>
      <c r="G131" s="329"/>
      <c r="H131" s="329"/>
      <c r="I131" s="327"/>
      <c r="J131" s="329"/>
      <c r="K131" s="341"/>
      <c r="L131" s="471"/>
      <c r="M131" s="328"/>
      <c r="N131" s="328"/>
      <c r="O131" s="328"/>
      <c r="P131" s="328"/>
      <c r="Q131" s="472"/>
      <c r="R131" s="1"/>
      <c r="S131" s="140"/>
    </row>
    <row r="132" spans="2:19" ht="18" customHeight="1">
      <c r="B132" s="147"/>
      <c r="C132" s="209"/>
      <c r="D132" s="107" t="s">
        <v>53</v>
      </c>
      <c r="E132" s="133" t="s">
        <v>87</v>
      </c>
      <c r="F132" s="32">
        <v>207065.67</v>
      </c>
      <c r="G132" s="101">
        <v>210063.21</v>
      </c>
      <c r="H132" s="67">
        <v>199564.94</v>
      </c>
      <c r="I132" s="32">
        <v>207065.67</v>
      </c>
      <c r="J132" s="67">
        <v>199564.94</v>
      </c>
      <c r="K132" s="254">
        <v>190866.79</v>
      </c>
      <c r="L132" s="108">
        <v>284760.51</v>
      </c>
      <c r="M132" s="33">
        <v>288452.44000000006</v>
      </c>
      <c r="N132" s="33">
        <v>263055.32</v>
      </c>
      <c r="O132" s="33">
        <v>284760.51</v>
      </c>
      <c r="P132" s="33">
        <v>263055.32</v>
      </c>
      <c r="Q132" s="34">
        <v>254459.7200000001</v>
      </c>
      <c r="R132" s="1"/>
      <c r="S132" s="140"/>
    </row>
    <row r="133" spans="2:19" ht="18" customHeight="1">
      <c r="B133" s="147"/>
      <c r="C133" s="209"/>
      <c r="D133" s="107" t="s">
        <v>54</v>
      </c>
      <c r="E133" s="133" t="s">
        <v>88</v>
      </c>
      <c r="F133" s="32">
        <v>82408.96</v>
      </c>
      <c r="G133" s="101">
        <v>79077.12</v>
      </c>
      <c r="H133" s="67">
        <v>88603.71</v>
      </c>
      <c r="I133" s="32">
        <v>82408.96</v>
      </c>
      <c r="J133" s="67">
        <v>88603.71</v>
      </c>
      <c r="K133" s="254">
        <v>95049.62</v>
      </c>
      <c r="L133" s="108">
        <v>59326.37</v>
      </c>
      <c r="M133" s="33">
        <v>57612.47000000009</v>
      </c>
      <c r="N133" s="33">
        <v>131741.54000000004</v>
      </c>
      <c r="O133" s="33">
        <v>59326.37</v>
      </c>
      <c r="P133" s="33">
        <v>131741.54000000004</v>
      </c>
      <c r="Q133" s="34">
        <v>76998.14000000001</v>
      </c>
      <c r="R133" s="1"/>
      <c r="S133" s="140"/>
    </row>
    <row r="134" spans="2:19" s="11" customFormat="1" ht="18" customHeight="1">
      <c r="B134" s="148"/>
      <c r="C134" s="209"/>
      <c r="D134" s="107" t="s">
        <v>55</v>
      </c>
      <c r="E134" s="133" t="s">
        <v>89</v>
      </c>
      <c r="F134" s="32">
        <v>-102413.93</v>
      </c>
      <c r="G134" s="101">
        <v>-113923.71</v>
      </c>
      <c r="H134" s="67">
        <v>-116555.2</v>
      </c>
      <c r="I134" s="32">
        <v>-102413.93</v>
      </c>
      <c r="J134" s="67">
        <v>-116555.2</v>
      </c>
      <c r="K134" s="254">
        <v>-119790.88</v>
      </c>
      <c r="L134" s="108">
        <v>-119842.97</v>
      </c>
      <c r="M134" s="33">
        <v>-131424.28000000003</v>
      </c>
      <c r="N134" s="33">
        <v>-188221.11</v>
      </c>
      <c r="O134" s="33">
        <v>-119842.97</v>
      </c>
      <c r="P134" s="33">
        <v>-188221.11</v>
      </c>
      <c r="Q134" s="34">
        <v>-129582.3600000001</v>
      </c>
      <c r="R134" s="1"/>
      <c r="S134" s="142"/>
    </row>
    <row r="135" spans="2:19" ht="18" customHeight="1">
      <c r="B135" s="147"/>
      <c r="C135" s="209"/>
      <c r="D135" s="107" t="s">
        <v>84</v>
      </c>
      <c r="E135" s="133" t="s">
        <v>90</v>
      </c>
      <c r="F135" s="468"/>
      <c r="G135" s="469"/>
      <c r="H135" s="469"/>
      <c r="I135" s="468"/>
      <c r="J135" s="469"/>
      <c r="K135" s="470"/>
      <c r="L135" s="87">
        <v>5228.18</v>
      </c>
      <c r="M135" s="54">
        <v>5041.369999999995</v>
      </c>
      <c r="N135" s="54">
        <v>4730.109999999993</v>
      </c>
      <c r="O135" s="54">
        <v>5228.18</v>
      </c>
      <c r="P135" s="54">
        <v>4730.109999999993</v>
      </c>
      <c r="Q135" s="34">
        <v>4875.560000000012</v>
      </c>
      <c r="R135" s="1"/>
      <c r="S135" s="140"/>
    </row>
    <row r="136" spans="2:19" ht="18" customHeight="1">
      <c r="B136" s="147"/>
      <c r="C136" s="209"/>
      <c r="D136" s="107" t="s">
        <v>91</v>
      </c>
      <c r="E136" s="133" t="s">
        <v>92</v>
      </c>
      <c r="F136" s="468"/>
      <c r="G136" s="469"/>
      <c r="H136" s="469"/>
      <c r="I136" s="468"/>
      <c r="J136" s="469"/>
      <c r="K136" s="470"/>
      <c r="L136" s="87">
        <v>4750.03</v>
      </c>
      <c r="M136" s="87">
        <v>4536.949999999999</v>
      </c>
      <c r="N136" s="54">
        <v>4215.390000000001</v>
      </c>
      <c r="O136" s="87">
        <v>4750.03</v>
      </c>
      <c r="P136" s="54">
        <v>4215.390000000001</v>
      </c>
      <c r="Q136" s="34">
        <v>4358.300000000001</v>
      </c>
      <c r="R136" s="1"/>
      <c r="S136" s="140"/>
    </row>
    <row r="137" spans="2:19" ht="18" customHeight="1">
      <c r="B137" s="147"/>
      <c r="C137" s="209"/>
      <c r="D137" s="107" t="s">
        <v>93</v>
      </c>
      <c r="E137" s="133" t="s">
        <v>85</v>
      </c>
      <c r="F137" s="32">
        <v>-41503.57</v>
      </c>
      <c r="G137" s="101">
        <v>-39251.87</v>
      </c>
      <c r="H137" s="67">
        <v>-46386.79</v>
      </c>
      <c r="I137" s="32">
        <v>-41503.57</v>
      </c>
      <c r="J137" s="67">
        <v>-46386.79</v>
      </c>
      <c r="K137" s="254">
        <v>-37687.3</v>
      </c>
      <c r="L137" s="108">
        <v>-53523.13</v>
      </c>
      <c r="M137" s="33">
        <v>-54209.22</v>
      </c>
      <c r="N137" s="33">
        <v>-59012.310000000005</v>
      </c>
      <c r="O137" s="33">
        <v>-53523.13</v>
      </c>
      <c r="P137" s="33">
        <v>-59012.310000000005</v>
      </c>
      <c r="Q137" s="34">
        <v>-49721.82000000001</v>
      </c>
      <c r="R137" s="1"/>
      <c r="S137" s="140"/>
    </row>
    <row r="138" spans="2:19" ht="18" customHeight="1">
      <c r="B138" s="147"/>
      <c r="C138" s="209"/>
      <c r="D138" s="41"/>
      <c r="E138" s="132" t="s">
        <v>56</v>
      </c>
      <c r="F138" s="36">
        <f aca="true" t="shared" si="19" ref="F138:Q138">SUM(F132:F137)</f>
        <v>145557.13</v>
      </c>
      <c r="G138" s="256">
        <f t="shared" si="19"/>
        <v>135964.74999999994</v>
      </c>
      <c r="H138" s="256">
        <f t="shared" si="19"/>
        <v>125226.66</v>
      </c>
      <c r="I138" s="36">
        <f t="shared" si="19"/>
        <v>145557.13</v>
      </c>
      <c r="J138" s="256">
        <f t="shared" si="19"/>
        <v>125226.66</v>
      </c>
      <c r="K138" s="266">
        <f t="shared" si="19"/>
        <v>128438.23000000003</v>
      </c>
      <c r="L138" s="173">
        <f t="shared" si="19"/>
        <v>180698.99</v>
      </c>
      <c r="M138" s="37">
        <f t="shared" si="19"/>
        <v>170009.73000000013</v>
      </c>
      <c r="N138" s="37">
        <f>SUM(N132:N137)</f>
        <v>156508.94000000006</v>
      </c>
      <c r="O138" s="37">
        <f>SUM(O132:O137)</f>
        <v>180698.99</v>
      </c>
      <c r="P138" s="37">
        <f>SUM(P132:P137)</f>
        <v>156508.94000000006</v>
      </c>
      <c r="Q138" s="38">
        <f t="shared" si="19"/>
        <v>161387.53999999998</v>
      </c>
      <c r="R138" s="8"/>
      <c r="S138" s="140"/>
    </row>
    <row r="139" spans="2:19" ht="18" customHeight="1" thickBot="1">
      <c r="B139" s="147"/>
      <c r="C139" s="211"/>
      <c r="D139" s="208"/>
      <c r="E139" s="135"/>
      <c r="F139" s="481"/>
      <c r="G139" s="482"/>
      <c r="H139" s="482"/>
      <c r="I139" s="481"/>
      <c r="J139" s="482"/>
      <c r="K139" s="483"/>
      <c r="L139" s="484"/>
      <c r="M139" s="485"/>
      <c r="N139" s="485"/>
      <c r="O139" s="485"/>
      <c r="P139" s="485"/>
      <c r="Q139" s="486"/>
      <c r="R139" s="1"/>
      <c r="S139" s="140"/>
    </row>
    <row r="140" spans="2:19" ht="15.75" customHeight="1" thickTop="1">
      <c r="B140" s="147"/>
      <c r="C140" s="44"/>
      <c r="D140" s="47" t="s">
        <v>102</v>
      </c>
      <c r="E140" s="48" t="s">
        <v>103</v>
      </c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8"/>
      <c r="S140" s="140"/>
    </row>
    <row r="141" spans="2:19" ht="12.75">
      <c r="B141" s="147"/>
      <c r="C141" s="45"/>
      <c r="D141" s="71"/>
      <c r="E141" s="126" t="s">
        <v>144</v>
      </c>
      <c r="F141" s="19"/>
      <c r="G141" s="19"/>
      <c r="H141" s="19"/>
      <c r="I141" s="19"/>
      <c r="J141" s="19"/>
      <c r="K141" s="19"/>
      <c r="L141" s="19"/>
      <c r="M141" s="19"/>
      <c r="N141" s="30"/>
      <c r="O141" s="30"/>
      <c r="P141" s="30"/>
      <c r="Q141" s="30"/>
      <c r="R141" s="8"/>
      <c r="S141" s="140"/>
    </row>
    <row r="142" spans="2:19" ht="12.75">
      <c r="B142" s="147"/>
      <c r="C142" s="2"/>
      <c r="D142" s="49"/>
      <c r="E142" s="126" t="s">
        <v>114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140"/>
    </row>
    <row r="143" spans="2:19" ht="12.75" customHeight="1">
      <c r="B143" s="147"/>
      <c r="C143" s="5"/>
      <c r="D143" s="50"/>
      <c r="E143" s="3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9"/>
      <c r="S143" s="140"/>
    </row>
    <row r="144" spans="2:19" ht="18" customHeight="1">
      <c r="B144" s="147"/>
      <c r="C144" s="13"/>
      <c r="D144" s="51"/>
      <c r="E144" s="434"/>
      <c r="F144" s="434"/>
      <c r="G144" s="434"/>
      <c r="H144" s="434"/>
      <c r="I144" s="434"/>
      <c r="J144" s="434"/>
      <c r="K144" s="434"/>
      <c r="L144" s="434"/>
      <c r="M144" s="434"/>
      <c r="N144" s="434"/>
      <c r="O144" s="434"/>
      <c r="P144" s="434"/>
      <c r="Q144" s="434"/>
      <c r="R144" s="9"/>
      <c r="S144" s="140"/>
    </row>
    <row r="145" spans="2:19" ht="18" customHeight="1">
      <c r="B145" s="147"/>
      <c r="C145" s="13"/>
      <c r="D145" s="51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9"/>
      <c r="S145" s="140"/>
    </row>
    <row r="146" spans="2:19" ht="18" customHeight="1">
      <c r="B146" s="147"/>
      <c r="C146" s="13"/>
      <c r="D146" s="51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9"/>
      <c r="S146" s="140"/>
    </row>
    <row r="147" spans="2:19" ht="18.75">
      <c r="B147" s="147"/>
      <c r="C147" s="5"/>
      <c r="D147" s="51"/>
      <c r="E147" s="120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0"/>
      <c r="S147" s="140"/>
    </row>
    <row r="148" spans="2:19" ht="20.25" customHeight="1">
      <c r="B148" s="147"/>
      <c r="C148" s="5"/>
      <c r="D148" s="51"/>
      <c r="E148" s="434"/>
      <c r="F148" s="434"/>
      <c r="G148" s="434"/>
      <c r="H148" s="434"/>
      <c r="I148" s="434"/>
      <c r="J148" s="434"/>
      <c r="K148" s="434"/>
      <c r="L148" s="434"/>
      <c r="M148" s="434"/>
      <c r="N148" s="434"/>
      <c r="O148" s="434"/>
      <c r="P148" s="434"/>
      <c r="Q148" s="434"/>
      <c r="R148" s="10"/>
      <c r="S148" s="140"/>
    </row>
    <row r="149" spans="2:19" ht="18" customHeight="1">
      <c r="B149" s="147"/>
      <c r="C149" s="5"/>
      <c r="D149" s="51"/>
      <c r="E149" s="123" t="s">
        <v>145</v>
      </c>
      <c r="F149" s="123" t="s">
        <v>146</v>
      </c>
      <c r="G149" s="124" t="s">
        <v>124</v>
      </c>
      <c r="H149" s="125"/>
      <c r="I149" s="123" t="s">
        <v>147</v>
      </c>
      <c r="J149" s="125"/>
      <c r="L149" s="123" t="s">
        <v>148</v>
      </c>
      <c r="M149" s="123"/>
      <c r="N149" s="3"/>
      <c r="O149" s="130" t="s">
        <v>116</v>
      </c>
      <c r="P149" s="123"/>
      <c r="Q149" s="14"/>
      <c r="R149" s="10"/>
      <c r="S149" s="140"/>
    </row>
    <row r="150" spans="2:19" ht="19.5">
      <c r="B150" s="147"/>
      <c r="C150" s="5"/>
      <c r="D150" s="51"/>
      <c r="E150" s="123" t="s">
        <v>150</v>
      </c>
      <c r="F150" s="123" t="s">
        <v>152</v>
      </c>
      <c r="G150" s="124" t="s">
        <v>124</v>
      </c>
      <c r="H150" s="125"/>
      <c r="I150" s="123" t="s">
        <v>149</v>
      </c>
      <c r="J150" s="125"/>
      <c r="L150" s="123" t="s">
        <v>153</v>
      </c>
      <c r="M150" s="123"/>
      <c r="N150" s="3"/>
      <c r="O150" s="123" t="s">
        <v>117</v>
      </c>
      <c r="P150" s="123"/>
      <c r="Q150" s="15"/>
      <c r="R150" s="10"/>
      <c r="S150" s="140"/>
    </row>
    <row r="151" spans="2:19" ht="18.75">
      <c r="B151" s="147"/>
      <c r="C151" s="5"/>
      <c r="D151" s="50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0"/>
      <c r="S151" s="140"/>
    </row>
    <row r="152" spans="2:19" ht="18.75">
      <c r="B152" s="147"/>
      <c r="C152" s="5"/>
      <c r="D152" s="50"/>
      <c r="E152" s="435" t="s">
        <v>143</v>
      </c>
      <c r="F152" s="435"/>
      <c r="G152" s="435"/>
      <c r="H152" s="435"/>
      <c r="I152" s="435"/>
      <c r="J152" s="435"/>
      <c r="K152" s="435"/>
      <c r="L152" s="435"/>
      <c r="M152" s="435"/>
      <c r="N152" s="435"/>
      <c r="O152" s="435"/>
      <c r="P152" s="435"/>
      <c r="Q152" s="435"/>
      <c r="R152" s="9"/>
      <c r="S152" s="140"/>
    </row>
    <row r="153" spans="2:19" ht="18.75">
      <c r="B153" s="147"/>
      <c r="C153" s="5"/>
      <c r="D153" s="50"/>
      <c r="E153" s="435" t="s">
        <v>105</v>
      </c>
      <c r="F153" s="435"/>
      <c r="G153" s="435"/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  <c r="R153" s="9"/>
      <c r="S153" s="140"/>
    </row>
    <row r="154" spans="2:19" ht="17.25" customHeight="1">
      <c r="B154" s="147"/>
      <c r="C154" s="5"/>
      <c r="D154" s="50"/>
      <c r="E154" s="3"/>
      <c r="F154" s="2"/>
      <c r="G154" s="18"/>
      <c r="H154" s="16"/>
      <c r="I154" s="16"/>
      <c r="J154" s="16"/>
      <c r="K154" s="18"/>
      <c r="L154" s="18"/>
      <c r="M154" s="18"/>
      <c r="N154" s="17"/>
      <c r="O154" s="17"/>
      <c r="P154" s="17"/>
      <c r="Q154" s="17"/>
      <c r="R154" s="9"/>
      <c r="S154" s="140"/>
    </row>
    <row r="155" spans="2:19" ht="13.5" thickBot="1">
      <c r="B155" s="149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 t="s">
        <v>86</v>
      </c>
      <c r="R155" s="152"/>
      <c r="S155" s="153"/>
    </row>
  </sheetData>
  <sheetProtection/>
  <mergeCells count="76">
    <mergeCell ref="I74:K74"/>
    <mergeCell ref="D74:D77"/>
    <mergeCell ref="C103:C106"/>
    <mergeCell ref="C102:E102"/>
    <mergeCell ref="F104:H104"/>
    <mergeCell ref="D103:E106"/>
    <mergeCell ref="H75:H77"/>
    <mergeCell ref="J75:J77"/>
    <mergeCell ref="I104:J104"/>
    <mergeCell ref="E153:Q153"/>
    <mergeCell ref="Q126:Q127"/>
    <mergeCell ref="M126:M127"/>
    <mergeCell ref="L126:L127"/>
    <mergeCell ref="H126:H127"/>
    <mergeCell ref="K126:K127"/>
    <mergeCell ref="E144:Q144"/>
    <mergeCell ref="E148:Q148"/>
    <mergeCell ref="E152:Q152"/>
    <mergeCell ref="C2:R2"/>
    <mergeCell ref="C3:R3"/>
    <mergeCell ref="C4:R4"/>
    <mergeCell ref="F6:K6"/>
    <mergeCell ref="N25:N26"/>
    <mergeCell ref="D6:E9"/>
    <mergeCell ref="F7:H7"/>
    <mergeCell ref="H25:H26"/>
    <mergeCell ref="D17:E17"/>
    <mergeCell ref="F25:F26"/>
    <mergeCell ref="F23:F24"/>
    <mergeCell ref="G23:G24"/>
    <mergeCell ref="H23:H24"/>
    <mergeCell ref="K23:K24"/>
    <mergeCell ref="K25:K26"/>
    <mergeCell ref="I23:I24"/>
    <mergeCell ref="J23:J24"/>
    <mergeCell ref="I25:I26"/>
    <mergeCell ref="E126:E127"/>
    <mergeCell ref="F126:F127"/>
    <mergeCell ref="G126:G127"/>
    <mergeCell ref="G25:G26"/>
    <mergeCell ref="F103:K103"/>
    <mergeCell ref="D33:E33"/>
    <mergeCell ref="D35:E35"/>
    <mergeCell ref="D36:E36"/>
    <mergeCell ref="F75:F77"/>
    <mergeCell ref="G75:G77"/>
    <mergeCell ref="C6:C9"/>
    <mergeCell ref="E74:E77"/>
    <mergeCell ref="L6:Q6"/>
    <mergeCell ref="L23:L24"/>
    <mergeCell ref="M23:M24"/>
    <mergeCell ref="L25:L26"/>
    <mergeCell ref="M25:M26"/>
    <mergeCell ref="L7:N7"/>
    <mergeCell ref="Q23:Q24"/>
    <mergeCell ref="Q25:Q26"/>
    <mergeCell ref="I126:I127"/>
    <mergeCell ref="J126:J127"/>
    <mergeCell ref="O126:O127"/>
    <mergeCell ref="P126:P127"/>
    <mergeCell ref="N126:N127"/>
    <mergeCell ref="J25:J26"/>
    <mergeCell ref="O25:O26"/>
    <mergeCell ref="L103:Q103"/>
    <mergeCell ref="K75:K77"/>
    <mergeCell ref="I75:I77"/>
    <mergeCell ref="L104:N104"/>
    <mergeCell ref="O104:P104"/>
    <mergeCell ref="P25:P26"/>
    <mergeCell ref="N23:N24"/>
    <mergeCell ref="I7:J7"/>
    <mergeCell ref="F59:K63"/>
    <mergeCell ref="O23:O24"/>
    <mergeCell ref="P23:P24"/>
    <mergeCell ref="O7:P7"/>
    <mergeCell ref="F74:H74"/>
  </mergeCells>
  <printOptions horizontalCentered="1"/>
  <pageMargins left="0.25" right="0.15" top="0.3" bottom="0.16" header="0.47" footer="0.14"/>
  <pageSetup fitToHeight="1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BANK OF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A&amp;A section, A&amp;C dept</dc:creator>
  <cp:keywords/>
  <dc:description/>
  <cp:lastModifiedBy>ASHUTOSH SRIVASTAVA</cp:lastModifiedBy>
  <cp:lastPrinted>2015-11-06T04:01:19Z</cp:lastPrinted>
  <dcterms:created xsi:type="dcterms:W3CDTF">1999-07-16T06:14:01Z</dcterms:created>
  <dcterms:modified xsi:type="dcterms:W3CDTF">2015-11-06T04:02:00Z</dcterms:modified>
  <cp:category/>
  <cp:version/>
  <cp:contentType/>
  <cp:contentStatus/>
</cp:coreProperties>
</file>